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_d\Downloads\tesseramento\"/>
    </mc:Choice>
  </mc:AlternateContent>
  <xr:revisionPtr revIDLastSave="0" documentId="13_ncr:1_{B24ACDA8-CD5B-468D-8A75-89626F311700}" xr6:coauthVersionLast="47" xr6:coauthVersionMax="47" xr10:uidLastSave="{00000000-0000-0000-0000-000000000000}"/>
  <workbookProtection workbookAlgorithmName="SHA-512" workbookHashValue="3VP8a0ugZgG46UgSIVsrohUtMo8mF8GssJkr6HmZ+W3TIDHo6aX6osGW+MeOdulmNyo7P2ImjL+b8ojwoVUp9Q==" workbookSaltValue="EIYd+NfUnwZ3qJPevZ+ppQ==" workbookSpinCount="100000" lockStructure="1"/>
  <bookViews>
    <workbookView xWindow="-108" yWindow="-108" windowWidth="23256" windowHeight="12456" tabRatio="822" activeTab="3" xr2:uid="{9F05D052-28B4-4A8F-93D7-E493916B3CC7}"/>
  </bookViews>
  <sheets>
    <sheet name="TOTALE COSTO" sheetId="8" r:id="rId1"/>
    <sheet name="COSTO Atleta Agonista" sheetId="3" r:id="rId2"/>
    <sheet name="COSTO Atleta Promozionale" sheetId="4" r:id="rId3"/>
    <sheet name="COSTO Tessera Tecnico" sheetId="7" r:id="rId4"/>
    <sheet name="Foglio1" sheetId="9" state="hidden" r:id="rId5"/>
  </sheets>
  <definedNames>
    <definedName name="Altre_Disabilità">Foglio1!$I$2:$I$3</definedName>
    <definedName name="Altre_Figure_Tesserate">Foglio1!$P$2:$P$8</definedName>
    <definedName name="_xlnm.Print_Area" localSheetId="0">'TOTALE COSTO'!$B$2:$I$35</definedName>
    <definedName name="Birilli">'COSTO Tessera Tecnico'!$D$2</definedName>
    <definedName name="Calcio_Balilla">'COSTO Tessera Tecnico'!$I$2</definedName>
    <definedName name="Disabile_Intellettivo_Relazionale">Foglio1!$F$2:$F$4</definedName>
    <definedName name="Disabilità_Fisica_Motoria">Foglio1!$H$2:$H$4</definedName>
    <definedName name="Flying_Disc">'COSTO Tessera Tecnico'!$B$2</definedName>
    <definedName name="Freccette">'COSTO Tessera Tecnico'!$C$2:$C$3</definedName>
    <definedName name="Giochi_e_Sport_che_Rotolano">'COSTO Tessera Tecnico'!$G$2:$G$6</definedName>
    <definedName name="Giochi_e_Sport_Tradizionali">'COSTO Tessera Tecnico'!$J$2:$J$5</definedName>
    <definedName name="Giochi_e_Sport_Tradizionali_da_Tiro">'COSTO Tessera Tecnico'!$E$2:$E$3</definedName>
    <definedName name="Giochi_e_Sport_Tradizionali_Valdostani">'COSTO Tessera Tecnico'!$F$2:$F$6</definedName>
    <definedName name="Minigolf">'COSTO Tessera Tecnico'!$K$2</definedName>
    <definedName name="No">Foglio1!$C$2:$C$3</definedName>
    <definedName name="Non_Paralimpico">Foglio1!$T$2</definedName>
    <definedName name="Sensoriale">Foglio1!$G$2:$G$4</definedName>
    <definedName name="Si">Foglio1!$D$2</definedName>
    <definedName name="Si_Atleta_Paralimpico">Foglio1!$K$2:$K$5</definedName>
    <definedName name="Sport_Internazionali">'COSTO Tessera Tecnico'!$A$2:$A$4</definedName>
    <definedName name="Tiro_alla_Fune">'COSTO Tessera Tecnico'!$H$2:$H$3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8" l="1"/>
  <c r="E21" i="8"/>
  <c r="G21" i="8" s="1"/>
  <c r="H21" i="8" s="1"/>
  <c r="E18" i="8"/>
  <c r="U41" i="7" l="1"/>
  <c r="V41" i="7" s="1"/>
  <c r="X41" i="7" s="1"/>
  <c r="U40" i="7"/>
  <c r="V40" i="7" s="1"/>
  <c r="X40" i="7" s="1"/>
  <c r="U39" i="7"/>
  <c r="V39" i="7" s="1"/>
  <c r="X39" i="7" s="1"/>
  <c r="U38" i="7"/>
  <c r="V38" i="7" s="1"/>
  <c r="X38" i="7" s="1"/>
  <c r="U37" i="7"/>
  <c r="V37" i="7" s="1"/>
  <c r="X37" i="7" s="1"/>
  <c r="U36" i="7"/>
  <c r="V36" i="7" s="1"/>
  <c r="X36" i="7" s="1"/>
  <c r="U35" i="7"/>
  <c r="V35" i="7" s="1"/>
  <c r="X35" i="7" s="1"/>
  <c r="U34" i="7"/>
  <c r="V34" i="7" s="1"/>
  <c r="X34" i="7" s="1"/>
  <c r="U33" i="7"/>
  <c r="V33" i="7" s="1"/>
  <c r="X33" i="7" s="1"/>
  <c r="U32" i="7"/>
  <c r="V32" i="7" s="1"/>
  <c r="X32" i="7" s="1"/>
  <c r="U31" i="7"/>
  <c r="V31" i="7" s="1"/>
  <c r="X31" i="7" s="1"/>
  <c r="U30" i="7"/>
  <c r="V30" i="7" s="1"/>
  <c r="X30" i="7" s="1"/>
  <c r="U29" i="7"/>
  <c r="V29" i="7" s="1"/>
  <c r="X29" i="7" s="1"/>
  <c r="U28" i="7"/>
  <c r="V28" i="7" s="1"/>
  <c r="X28" i="7" s="1"/>
  <c r="U27" i="7"/>
  <c r="V27" i="7" s="1"/>
  <c r="X27" i="7" s="1"/>
  <c r="U26" i="7"/>
  <c r="V26" i="7" s="1"/>
  <c r="X26" i="7" s="1"/>
  <c r="U25" i="7"/>
  <c r="V25" i="7" s="1"/>
  <c r="X25" i="7" s="1"/>
  <c r="U24" i="7"/>
  <c r="V24" i="7" s="1"/>
  <c r="X24" i="7" s="1"/>
  <c r="U23" i="7"/>
  <c r="V23" i="7" s="1"/>
  <c r="X23" i="7" s="1"/>
  <c r="U22" i="7"/>
  <c r="V22" i="7" s="1"/>
  <c r="X22" i="7" s="1"/>
  <c r="U21" i="7"/>
  <c r="V21" i="7" s="1"/>
  <c r="X21" i="7" s="1"/>
  <c r="U20" i="7"/>
  <c r="V20" i="7" s="1"/>
  <c r="X20" i="7" s="1"/>
  <c r="U19" i="7"/>
  <c r="V19" i="7" s="1"/>
  <c r="X19" i="7" s="1"/>
  <c r="U18" i="7"/>
  <c r="V18" i="7" s="1"/>
  <c r="X18" i="7" s="1"/>
  <c r="U17" i="7"/>
  <c r="V17" i="7" s="1"/>
  <c r="X17" i="7" s="1"/>
  <c r="U16" i="7"/>
  <c r="V16" i="7" s="1"/>
  <c r="X16" i="7" s="1"/>
  <c r="U15" i="7"/>
  <c r="V15" i="7" s="1"/>
  <c r="X15" i="7" s="1"/>
  <c r="U13" i="7"/>
  <c r="V13" i="7" s="1"/>
  <c r="X13" i="7" s="1"/>
  <c r="U12" i="7"/>
  <c r="V12" i="7" s="1"/>
  <c r="X12" i="7" s="1"/>
  <c r="U11" i="7"/>
  <c r="V11" i="7" s="1"/>
  <c r="X11" i="7" s="1"/>
  <c r="U10" i="7"/>
  <c r="V10" i="7" s="1"/>
  <c r="X10" i="7" s="1"/>
  <c r="U9" i="7"/>
  <c r="V9" i="7" s="1"/>
  <c r="X9" i="7" s="1"/>
  <c r="U8" i="7"/>
  <c r="V8" i="7" s="1"/>
  <c r="X8" i="7" s="1"/>
  <c r="U7" i="7"/>
  <c r="V7" i="7" s="1"/>
  <c r="X7" i="7" s="1"/>
  <c r="U6" i="7"/>
  <c r="V6" i="7" s="1"/>
  <c r="X6" i="7" s="1"/>
  <c r="U5" i="7"/>
  <c r="V5" i="7" s="1"/>
  <c r="X5" i="7" s="1"/>
  <c r="U4" i="7"/>
  <c r="V4" i="7" s="1"/>
  <c r="X4" i="7" s="1"/>
  <c r="U3" i="7"/>
  <c r="V3" i="7" s="1"/>
  <c r="X3" i="7" s="1"/>
  <c r="U41" i="4"/>
  <c r="V41" i="4" s="1"/>
  <c r="X41" i="4" s="1"/>
  <c r="U40" i="4"/>
  <c r="V40" i="4" s="1"/>
  <c r="X40" i="4" s="1"/>
  <c r="U39" i="4"/>
  <c r="V39" i="4" s="1"/>
  <c r="X39" i="4" s="1"/>
  <c r="U38" i="4"/>
  <c r="V38" i="4" s="1"/>
  <c r="X38" i="4" s="1"/>
  <c r="U37" i="4"/>
  <c r="V37" i="4" s="1"/>
  <c r="X37" i="4" s="1"/>
  <c r="U36" i="4"/>
  <c r="V36" i="4" s="1"/>
  <c r="X36" i="4" s="1"/>
  <c r="U35" i="4"/>
  <c r="V35" i="4" s="1"/>
  <c r="X35" i="4" s="1"/>
  <c r="U34" i="4"/>
  <c r="V34" i="4" s="1"/>
  <c r="X34" i="4" s="1"/>
  <c r="U33" i="4"/>
  <c r="V33" i="4" s="1"/>
  <c r="X33" i="4" s="1"/>
  <c r="U32" i="4"/>
  <c r="V32" i="4" s="1"/>
  <c r="X32" i="4" s="1"/>
  <c r="U31" i="4"/>
  <c r="V31" i="4" s="1"/>
  <c r="X31" i="4" s="1"/>
  <c r="U30" i="4"/>
  <c r="V30" i="4" s="1"/>
  <c r="X30" i="4" s="1"/>
  <c r="U29" i="4"/>
  <c r="V29" i="4" s="1"/>
  <c r="X29" i="4" s="1"/>
  <c r="U28" i="4"/>
  <c r="V28" i="4" s="1"/>
  <c r="X28" i="4" s="1"/>
  <c r="U27" i="4"/>
  <c r="V27" i="4" s="1"/>
  <c r="X27" i="4" s="1"/>
  <c r="U26" i="4"/>
  <c r="V26" i="4" s="1"/>
  <c r="X26" i="4" s="1"/>
  <c r="U25" i="4"/>
  <c r="V25" i="4" s="1"/>
  <c r="X25" i="4" s="1"/>
  <c r="U24" i="4"/>
  <c r="V24" i="4" s="1"/>
  <c r="X24" i="4" s="1"/>
  <c r="U23" i="4"/>
  <c r="V23" i="4" s="1"/>
  <c r="X23" i="4" s="1"/>
  <c r="U22" i="4"/>
  <c r="V22" i="4" s="1"/>
  <c r="X22" i="4" s="1"/>
  <c r="U21" i="4"/>
  <c r="V21" i="4" s="1"/>
  <c r="X21" i="4" s="1"/>
  <c r="U20" i="4"/>
  <c r="V20" i="4" s="1"/>
  <c r="X20" i="4" s="1"/>
  <c r="U19" i="4"/>
  <c r="V19" i="4" s="1"/>
  <c r="X19" i="4" s="1"/>
  <c r="U18" i="4"/>
  <c r="V18" i="4" s="1"/>
  <c r="X18" i="4" s="1"/>
  <c r="U17" i="4"/>
  <c r="V17" i="4" s="1"/>
  <c r="X17" i="4" s="1"/>
  <c r="U16" i="4"/>
  <c r="V16" i="4" s="1"/>
  <c r="X16" i="4" s="1"/>
  <c r="U15" i="4"/>
  <c r="V15" i="4" s="1"/>
  <c r="X15" i="4" s="1"/>
  <c r="U13" i="4"/>
  <c r="V13" i="4" s="1"/>
  <c r="X13" i="4" s="1"/>
  <c r="U12" i="4"/>
  <c r="V12" i="4" s="1"/>
  <c r="X12" i="4" s="1"/>
  <c r="U11" i="4"/>
  <c r="V11" i="4" s="1"/>
  <c r="X11" i="4" s="1"/>
  <c r="U10" i="4"/>
  <c r="V10" i="4" s="1"/>
  <c r="X10" i="4" s="1"/>
  <c r="U9" i="4"/>
  <c r="V9" i="4" s="1"/>
  <c r="X9" i="4" s="1"/>
  <c r="U8" i="4"/>
  <c r="V8" i="4" s="1"/>
  <c r="X8" i="4" s="1"/>
  <c r="U7" i="4"/>
  <c r="V7" i="4" s="1"/>
  <c r="X7" i="4" s="1"/>
  <c r="U6" i="4"/>
  <c r="V6" i="4" s="1"/>
  <c r="X6" i="4" s="1"/>
  <c r="U5" i="4"/>
  <c r="V5" i="4" s="1"/>
  <c r="X5" i="4" s="1"/>
  <c r="U4" i="4"/>
  <c r="V4" i="4" s="1"/>
  <c r="X4" i="4" s="1"/>
  <c r="U3" i="4"/>
  <c r="V3" i="4" s="1"/>
  <c r="X3" i="4" s="1"/>
  <c r="U16" i="3"/>
  <c r="V16" i="3" s="1"/>
  <c r="X16" i="3" s="1"/>
  <c r="U17" i="3"/>
  <c r="V17" i="3" s="1"/>
  <c r="X17" i="3" s="1"/>
  <c r="U18" i="3"/>
  <c r="V18" i="3" s="1"/>
  <c r="X18" i="3" s="1"/>
  <c r="U19" i="3"/>
  <c r="V19" i="3" s="1"/>
  <c r="X19" i="3" s="1"/>
  <c r="U20" i="3"/>
  <c r="V20" i="3" s="1"/>
  <c r="X20" i="3" s="1"/>
  <c r="U21" i="3"/>
  <c r="V21" i="3" s="1"/>
  <c r="X21" i="3" s="1"/>
  <c r="U22" i="3"/>
  <c r="V22" i="3" s="1"/>
  <c r="X22" i="3" s="1"/>
  <c r="U23" i="3"/>
  <c r="V23" i="3" s="1"/>
  <c r="X23" i="3" s="1"/>
  <c r="U24" i="3"/>
  <c r="V24" i="3" s="1"/>
  <c r="X24" i="3" s="1"/>
  <c r="U25" i="3"/>
  <c r="V25" i="3" s="1"/>
  <c r="X25" i="3" s="1"/>
  <c r="U26" i="3"/>
  <c r="V26" i="3" s="1"/>
  <c r="X26" i="3" s="1"/>
  <c r="U27" i="3"/>
  <c r="V27" i="3" s="1"/>
  <c r="X27" i="3" s="1"/>
  <c r="U28" i="3"/>
  <c r="V28" i="3" s="1"/>
  <c r="X28" i="3" s="1"/>
  <c r="U29" i="3"/>
  <c r="V29" i="3" s="1"/>
  <c r="X29" i="3" s="1"/>
  <c r="U30" i="3"/>
  <c r="V30" i="3" s="1"/>
  <c r="X30" i="3" s="1"/>
  <c r="U31" i="3"/>
  <c r="V31" i="3" s="1"/>
  <c r="X31" i="3" s="1"/>
  <c r="U32" i="3"/>
  <c r="V32" i="3" s="1"/>
  <c r="X32" i="3" s="1"/>
  <c r="U33" i="3"/>
  <c r="V33" i="3" s="1"/>
  <c r="X33" i="3" s="1"/>
  <c r="U34" i="3"/>
  <c r="V34" i="3" s="1"/>
  <c r="X34" i="3" s="1"/>
  <c r="U35" i="3"/>
  <c r="V35" i="3" s="1"/>
  <c r="X35" i="3" s="1"/>
  <c r="U36" i="3"/>
  <c r="V36" i="3" s="1"/>
  <c r="X36" i="3" s="1"/>
  <c r="U37" i="3"/>
  <c r="V37" i="3" s="1"/>
  <c r="X37" i="3" s="1"/>
  <c r="U38" i="3"/>
  <c r="V38" i="3" s="1"/>
  <c r="X38" i="3" s="1"/>
  <c r="U39" i="3"/>
  <c r="V39" i="3" s="1"/>
  <c r="X39" i="3" s="1"/>
  <c r="U40" i="3"/>
  <c r="V40" i="3" s="1"/>
  <c r="X40" i="3" s="1"/>
  <c r="U41" i="3"/>
  <c r="V41" i="3" s="1"/>
  <c r="X41" i="3" s="1"/>
  <c r="U15" i="3"/>
  <c r="V15" i="3" s="1"/>
  <c r="X15" i="3" s="1"/>
  <c r="U5" i="3"/>
  <c r="V5" i="3" s="1"/>
  <c r="X5" i="3" s="1"/>
  <c r="U6" i="3"/>
  <c r="V6" i="3" s="1"/>
  <c r="X6" i="3" s="1"/>
  <c r="U7" i="3"/>
  <c r="V7" i="3" s="1"/>
  <c r="X7" i="3" s="1"/>
  <c r="U8" i="3"/>
  <c r="V8" i="3" s="1"/>
  <c r="X8" i="3" s="1"/>
  <c r="U9" i="3"/>
  <c r="V9" i="3" s="1"/>
  <c r="X9" i="3" s="1"/>
  <c r="U10" i="3"/>
  <c r="V10" i="3" s="1"/>
  <c r="X10" i="3" s="1"/>
  <c r="U11" i="3"/>
  <c r="V11" i="3" s="1"/>
  <c r="X11" i="3" s="1"/>
  <c r="U12" i="3"/>
  <c r="V12" i="3" s="1"/>
  <c r="X12" i="3" s="1"/>
  <c r="U13" i="3"/>
  <c r="V13" i="3" s="1"/>
  <c r="X13" i="3" s="1"/>
  <c r="U3" i="3"/>
  <c r="V3" i="3" s="1"/>
  <c r="X3" i="3" s="1"/>
  <c r="U4" i="3"/>
  <c r="V4" i="3" s="1"/>
  <c r="X4" i="3" s="1"/>
  <c r="U2" i="7" l="1"/>
  <c r="X2" i="7"/>
  <c r="U2" i="4"/>
  <c r="U2" i="3"/>
  <c r="X2" i="4"/>
  <c r="X2" i="3"/>
  <c r="Q1" i="7" l="1"/>
  <c r="G20" i="8" s="1"/>
  <c r="Q1" i="4"/>
  <c r="E17" i="8" s="1"/>
  <c r="Q1" i="3"/>
  <c r="E16" i="8" s="1"/>
  <c r="G17" i="8" l="1"/>
  <c r="H17" i="8" s="1"/>
  <c r="G16" i="8"/>
  <c r="G18" i="8"/>
  <c r="H18" i="8" s="1"/>
  <c r="H20" i="8"/>
  <c r="G15" i="8" l="1"/>
  <c r="H16" i="8"/>
  <c r="H15" i="8" l="1"/>
</calcChain>
</file>

<file path=xl/sharedStrings.xml><?xml version="1.0" encoding="utf-8"?>
<sst xmlns="http://schemas.openxmlformats.org/spreadsheetml/2006/main" count="304" uniqueCount="94">
  <si>
    <t>RUZZOLONE</t>
  </si>
  <si>
    <t>RULLETTO</t>
  </si>
  <si>
    <t>RUZZOLA</t>
  </si>
  <si>
    <t>FORMAGGIO</t>
  </si>
  <si>
    <t>BOCCIA SU STRADA</t>
  </si>
  <si>
    <t>LIPPA</t>
  </si>
  <si>
    <t>TROTTOLA</t>
  </si>
  <si>
    <t>FERRO DI CAVALLO</t>
  </si>
  <si>
    <t>DODGEBALL</t>
  </si>
  <si>
    <t>TIRO CON LA FIONDA</t>
  </si>
  <si>
    <t>TIRO CON LA BALESTRA</t>
  </si>
  <si>
    <t>MORRA</t>
  </si>
  <si>
    <t>PALET - PIASTRELLE</t>
  </si>
  <si>
    <t>FIOLET</t>
  </si>
  <si>
    <t>REBATTA</t>
  </si>
  <si>
    <t>TSAN</t>
  </si>
  <si>
    <t>Birilli</t>
  </si>
  <si>
    <t>BIRILLI</t>
  </si>
  <si>
    <t>Freccette</t>
  </si>
  <si>
    <t>FRECCETTE STEEL</t>
  </si>
  <si>
    <t>FRECCETTE SOFT</t>
  </si>
  <si>
    <t>TIRO ALLA FUNE INDOOR</t>
  </si>
  <si>
    <t>TIRO ALLA FUNE OUTDOOR</t>
  </si>
  <si>
    <t>RACQUETBALL</t>
  </si>
  <si>
    <t>SEPAK TAKRAW</t>
  </si>
  <si>
    <t>TEQBALL</t>
  </si>
  <si>
    <t>MINIGOLF</t>
  </si>
  <si>
    <t>Minigolf</t>
  </si>
  <si>
    <t>CALCIO BALILLA</t>
  </si>
  <si>
    <t>FLYING DISC</t>
  </si>
  <si>
    <t>Dipartimento</t>
  </si>
  <si>
    <t>Calcio_Balilla</t>
  </si>
  <si>
    <t>Tiro_alla_Fune</t>
  </si>
  <si>
    <t>Giochi_e_Sport_Tradizionali_Valdostani</t>
  </si>
  <si>
    <t>Giochi_e_Sport_Tradizionali_da_Tiro</t>
  </si>
  <si>
    <t>Flying_Disc</t>
  </si>
  <si>
    <t>Sport_Internazionali</t>
  </si>
  <si>
    <t>Disciplina</t>
  </si>
  <si>
    <t>FINE</t>
  </si>
  <si>
    <t>CALCOLO QUOTA TESSERAMENTO</t>
  </si>
  <si>
    <t>Giochi_e_Sport_che_Rotolano</t>
  </si>
  <si>
    <t>Tecnico</t>
  </si>
  <si>
    <t>Dirigente</t>
  </si>
  <si>
    <t>Tessera Atleta</t>
  </si>
  <si>
    <t>Agonismo</t>
  </si>
  <si>
    <t>Promozionale</t>
  </si>
  <si>
    <t>Atleta Junior (16 anni Limite)</t>
  </si>
  <si>
    <t>No</t>
  </si>
  <si>
    <t>Tessera Atleta Divulgativo</t>
  </si>
  <si>
    <t>TOTALE</t>
  </si>
  <si>
    <t>Giochi_e_Sport_Tradizionali</t>
  </si>
  <si>
    <t>Si</t>
  </si>
  <si>
    <t>Down Syndrome</t>
  </si>
  <si>
    <t>Disturbo dello Spettro Autistico</t>
  </si>
  <si>
    <t>Ritardo Cognitivo</t>
  </si>
  <si>
    <t>Sensoriale</t>
  </si>
  <si>
    <t>Visiva Cecità</t>
  </si>
  <si>
    <t>Visiva Ipovisione</t>
  </si>
  <si>
    <t>Sordità</t>
  </si>
  <si>
    <t>Paralisi Celebreale</t>
  </si>
  <si>
    <t>Sclerosi Multipla</t>
  </si>
  <si>
    <t>Nanismo</t>
  </si>
  <si>
    <t>Disabile_Intellettivo_Relazionale</t>
  </si>
  <si>
    <t>Altre_Disabilità</t>
  </si>
  <si>
    <t>Si_Atleta_Paralimpico</t>
  </si>
  <si>
    <t>Disabilità  fisica non deambulanti</t>
  </si>
  <si>
    <t>Disabilita fisica ma deambulanti (amputati, emiparesi, ecc)</t>
  </si>
  <si>
    <t>Disabilità_Fisica_Motoria</t>
  </si>
  <si>
    <t>Impossibile Essendo Minorenne</t>
  </si>
  <si>
    <t>Divulgativo</t>
  </si>
  <si>
    <t>Tipologia Tesseramento</t>
  </si>
  <si>
    <t>Sostenitori</t>
  </si>
  <si>
    <t>Altre Figure Tecniche</t>
  </si>
  <si>
    <t>Fisioterapista</t>
  </si>
  <si>
    <t>Medico</t>
  </si>
  <si>
    <t>Accompagnatore Dirigente</t>
  </si>
  <si>
    <t>Docente Scolastico</t>
  </si>
  <si>
    <t>Tesserato Scolastico</t>
  </si>
  <si>
    <t>Altre_Figure_Tesserate</t>
  </si>
  <si>
    <t>UNICREDIT Filiale Perugia Fontivegge</t>
  </si>
  <si>
    <r>
      <t xml:space="preserve">intestato a: </t>
    </r>
    <r>
      <rPr>
        <b/>
        <sz val="10"/>
        <color rgb="FF000000"/>
        <rFont val="Aptos"/>
        <family val="2"/>
      </rPr>
      <t>FIGeST</t>
    </r>
  </si>
  <si>
    <t>Via Martiri dei Lager, 73 – 06128 Perugia</t>
  </si>
  <si>
    <r>
      <t xml:space="preserve">Coordinate: </t>
    </r>
    <r>
      <rPr>
        <b/>
        <sz val="10"/>
        <color rgb="FF000000"/>
        <rFont val="Aptos"/>
        <family val="2"/>
      </rPr>
      <t>IT 54 H 02008 03033 000029468264</t>
    </r>
  </si>
  <si>
    <t>Via Martiri dei Lager, 73 - 06128 Perugia</t>
  </si>
  <si>
    <t xml:space="preserve">ESTREMI PER PAGAMENTO QUOTA TESSERAMENTO </t>
  </si>
  <si>
    <t>QUOTA TESSERAMENTO ANNUALE
(Stagione Sportiva 1° Gennaio – 31 Dicembre)</t>
  </si>
  <si>
    <r>
      <t>C/C POSTALE</t>
    </r>
    <r>
      <rPr>
        <b/>
        <sz val="10"/>
        <color theme="1"/>
        <rFont val="Aptos"/>
        <family val="2"/>
      </rPr>
      <t xml:space="preserve"> n. 84555077</t>
    </r>
  </si>
  <si>
    <r>
      <t xml:space="preserve">intestato a: </t>
    </r>
    <r>
      <rPr>
        <b/>
        <sz val="10"/>
        <color theme="1"/>
        <rFont val="Aptos"/>
        <family val="2"/>
      </rPr>
      <t xml:space="preserve">FIGeST </t>
    </r>
  </si>
  <si>
    <t>Bollettino di C/C postale</t>
  </si>
  <si>
    <t xml:space="preserve">Bonifico C/C BANCARIO </t>
  </si>
  <si>
    <t>CALCOLO COSTO TESSERAMENTO FIGeST</t>
  </si>
  <si>
    <t>Non_Paralimpico</t>
  </si>
  <si>
    <t>Atleta non paralimpico</t>
  </si>
  <si>
    <t>Agonista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</si>
</sst>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rgb="FF00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1"/>
      <color rgb="FF000000"/>
      <name val="Aptos"/>
      <family val="2"/>
    </font>
    <font>
      <b/>
      <sz val="2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44" fontId="2" fillId="0" borderId="0" xfId="0" applyNumberFormat="1" applyFont="1" applyProtection="1">
      <protection hidden="1"/>
    </xf>
    <xf numFmtId="0" fontId="0" fillId="0" borderId="0" xfId="0" applyAlignment="1">
      <alignment horizontal="left"/>
    </xf>
    <xf numFmtId="0" fontId="2" fillId="0" borderId="5" xfId="0" applyFont="1" applyBorder="1"/>
    <xf numFmtId="0" fontId="0" fillId="0" borderId="6" xfId="0" applyBorder="1"/>
    <xf numFmtId="0" fontId="0" fillId="3" borderId="0" xfId="0" applyFill="1"/>
    <xf numFmtId="0" fontId="0" fillId="3" borderId="8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0" borderId="19" xfId="0" applyBorder="1"/>
    <xf numFmtId="44" fontId="0" fillId="0" borderId="19" xfId="0" applyNumberFormat="1" applyBorder="1"/>
    <xf numFmtId="44" fontId="0" fillId="0" borderId="7" xfId="1" applyFont="1" applyBorder="1" applyAlignment="1" applyProtection="1">
      <alignment horizontal="left"/>
      <protection hidden="1"/>
    </xf>
    <xf numFmtId="0" fontId="0" fillId="0" borderId="3" xfId="0" applyBorder="1"/>
    <xf numFmtId="44" fontId="0" fillId="0" borderId="4" xfId="0" applyNumberFormat="1" applyBorder="1" applyAlignment="1" applyProtection="1">
      <alignment horizontal="left"/>
      <protection hidden="1"/>
    </xf>
    <xf numFmtId="44" fontId="0" fillId="0" borderId="30" xfId="0" applyNumberFormat="1" applyBorder="1" applyAlignment="1" applyProtection="1">
      <alignment horizontal="left"/>
      <protection hidden="1"/>
    </xf>
    <xf numFmtId="0" fontId="2" fillId="0" borderId="2" xfId="0" applyFont="1" applyBorder="1"/>
    <xf numFmtId="0" fontId="0" fillId="2" borderId="3" xfId="0" applyFill="1" applyBorder="1" applyProtection="1">
      <protection locked="0"/>
    </xf>
    <xf numFmtId="44" fontId="0" fillId="0" borderId="3" xfId="1" applyFont="1" applyBorder="1"/>
    <xf numFmtId="0" fontId="0" fillId="0" borderId="4" xfId="0" applyBorder="1" applyAlignment="1" applyProtection="1">
      <alignment horizontal="left"/>
      <protection hidden="1"/>
    </xf>
    <xf numFmtId="0" fontId="3" fillId="3" borderId="5" xfId="0" applyFont="1" applyFill="1" applyBorder="1"/>
    <xf numFmtId="0" fontId="0" fillId="3" borderId="6" xfId="0" applyFill="1" applyBorder="1"/>
    <xf numFmtId="44" fontId="3" fillId="3" borderId="7" xfId="0" applyNumberFormat="1" applyFont="1" applyFill="1" applyBorder="1" applyAlignment="1" applyProtection="1">
      <alignment horizontal="left"/>
      <protection hidden="1"/>
    </xf>
    <xf numFmtId="0" fontId="0" fillId="3" borderId="24" xfId="0" applyFill="1" applyBorder="1"/>
    <xf numFmtId="44" fontId="0" fillId="3" borderId="25" xfId="0" applyNumberFormat="1" applyFill="1" applyBorder="1"/>
    <xf numFmtId="0" fontId="0" fillId="3" borderId="25" xfId="0" applyFill="1" applyBorder="1"/>
    <xf numFmtId="44" fontId="0" fillId="3" borderId="25" xfId="1" applyFont="1" applyFill="1" applyBorder="1"/>
    <xf numFmtId="44" fontId="0" fillId="3" borderId="26" xfId="1" applyFont="1" applyFill="1" applyBorder="1" applyAlignment="1" applyProtection="1">
      <alignment horizontal="left"/>
      <protection hidden="1"/>
    </xf>
    <xf numFmtId="0" fontId="0" fillId="3" borderId="27" xfId="0" applyFill="1" applyBorder="1"/>
    <xf numFmtId="44" fontId="0" fillId="3" borderId="28" xfId="0" applyNumberFormat="1" applyFill="1" applyBorder="1"/>
    <xf numFmtId="0" fontId="0" fillId="3" borderId="28" xfId="0" applyFill="1" applyBorder="1"/>
    <xf numFmtId="0" fontId="0" fillId="3" borderId="29" xfId="0" applyFill="1" applyBorder="1" applyAlignment="1" applyProtection="1">
      <alignment horizontal="left"/>
      <protection hidden="1"/>
    </xf>
    <xf numFmtId="0" fontId="0" fillId="3" borderId="19" xfId="0" applyFill="1" applyBorder="1" applyAlignment="1">
      <alignment horizontal="left"/>
    </xf>
    <xf numFmtId="0" fontId="0" fillId="3" borderId="0" xfId="0" applyFill="1" applyAlignment="1">
      <alignment horizontal="left"/>
    </xf>
    <xf numFmtId="44" fontId="0" fillId="3" borderId="0" xfId="1" applyFont="1" applyFill="1" applyBorder="1"/>
    <xf numFmtId="0" fontId="0" fillId="3" borderId="0" xfId="0" applyFill="1" applyAlignment="1" applyProtection="1">
      <alignment horizontal="left"/>
      <protection hidden="1"/>
    </xf>
    <xf numFmtId="0" fontId="0" fillId="3" borderId="22" xfId="0" applyFill="1" applyBorder="1" applyAlignment="1">
      <alignment horizontal="left"/>
    </xf>
    <xf numFmtId="0" fontId="9" fillId="3" borderId="19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0</xdr:rowOff>
    </xdr:from>
    <xdr:to>
      <xdr:col>7</xdr:col>
      <xdr:colOff>1059180</xdr:colOff>
      <xdr:row>9</xdr:row>
      <xdr:rowOff>162629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8E4E86A-62C4-49CA-99FE-A8680480E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060" y="373380"/>
          <a:ext cx="3467100" cy="1450409"/>
        </a:xfrm>
        <a:prstGeom prst="rect">
          <a:avLst/>
        </a:prstGeom>
      </xdr:spPr>
    </xdr:pic>
    <xdr:clientData/>
  </xdr:twoCellAnchor>
  <xdr:twoCellAnchor editAs="oneCell">
    <xdr:from>
      <xdr:col>2</xdr:col>
      <xdr:colOff>1287779</xdr:colOff>
      <xdr:row>7</xdr:row>
      <xdr:rowOff>166220</xdr:rowOff>
    </xdr:from>
    <xdr:to>
      <xdr:col>7</xdr:col>
      <xdr:colOff>121920</xdr:colOff>
      <xdr:row>10</xdr:row>
      <xdr:rowOff>42046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E0E08A6-E608-4412-897F-AF714363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4539" y="1454000"/>
          <a:ext cx="1356361" cy="432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6368-6395-4563-84C3-E0BF04AD2E56}">
  <sheetPr>
    <pageSetUpPr fitToPage="1"/>
  </sheetPr>
  <dimension ref="B1:I35"/>
  <sheetViews>
    <sheetView workbookViewId="0">
      <selection activeCell="H14" sqref="H14"/>
    </sheetView>
  </sheetViews>
  <sheetFormatPr defaultRowHeight="14.4" x14ac:dyDescent="0.3"/>
  <cols>
    <col min="2" max="2" width="2" bestFit="1" customWidth="1"/>
    <col min="3" max="3" width="24.77734375" bestFit="1" customWidth="1"/>
    <col min="4" max="4" width="12" bestFit="1" customWidth="1"/>
    <col min="5" max="5" width="11" hidden="1" customWidth="1"/>
    <col min="6" max="6" width="8.88671875" hidden="1" customWidth="1"/>
    <col min="7" max="7" width="6.33203125" hidden="1" customWidth="1"/>
    <col min="8" max="8" width="65.109375" style="6" customWidth="1"/>
    <col min="9" max="9" width="2" bestFit="1" customWidth="1"/>
  </cols>
  <sheetData>
    <row r="1" spans="2:9" ht="15" thickBot="1" x14ac:dyDescent="0.35"/>
    <row r="2" spans="2:9" x14ac:dyDescent="0.3">
      <c r="B2" s="12"/>
      <c r="C2" s="13"/>
      <c r="D2" s="13"/>
      <c r="E2" s="13"/>
      <c r="F2" s="13"/>
      <c r="G2" s="13"/>
      <c r="H2" s="40"/>
      <c r="I2" s="14"/>
    </row>
    <row r="3" spans="2:9" x14ac:dyDescent="0.3">
      <c r="B3" s="10"/>
      <c r="C3" s="9"/>
      <c r="D3" s="9"/>
      <c r="E3" s="9"/>
      <c r="F3" s="9"/>
      <c r="G3" s="9"/>
      <c r="H3" s="41"/>
      <c r="I3" s="11"/>
    </row>
    <row r="4" spans="2:9" x14ac:dyDescent="0.3">
      <c r="B4" s="10"/>
      <c r="C4" s="9"/>
      <c r="D4" s="9"/>
      <c r="E4" s="9"/>
      <c r="F4" s="9"/>
      <c r="G4" s="9"/>
      <c r="H4" s="41"/>
      <c r="I4" s="11"/>
    </row>
    <row r="5" spans="2:9" x14ac:dyDescent="0.3">
      <c r="B5" s="10"/>
      <c r="C5" s="9"/>
      <c r="D5" s="9"/>
      <c r="E5" s="9"/>
      <c r="F5" s="9"/>
      <c r="G5" s="9"/>
      <c r="H5" s="41"/>
      <c r="I5" s="11"/>
    </row>
    <row r="6" spans="2:9" x14ac:dyDescent="0.3">
      <c r="B6" s="10"/>
      <c r="C6" s="9"/>
      <c r="D6" s="9"/>
      <c r="E6" s="9"/>
      <c r="F6" s="9"/>
      <c r="G6" s="9"/>
      <c r="H6" s="41"/>
      <c r="I6" s="11"/>
    </row>
    <row r="7" spans="2:9" x14ac:dyDescent="0.3">
      <c r="B7" s="10"/>
      <c r="C7" s="9"/>
      <c r="D7" s="9"/>
      <c r="E7" s="9"/>
      <c r="F7" s="9"/>
      <c r="G7" s="9"/>
      <c r="H7" s="41"/>
      <c r="I7" s="11"/>
    </row>
    <row r="8" spans="2:9" ht="15" thickBot="1" x14ac:dyDescent="0.35">
      <c r="B8" s="10"/>
      <c r="C8" s="9"/>
      <c r="D8" s="9"/>
      <c r="E8" s="9"/>
      <c r="F8" s="9"/>
      <c r="G8" s="9"/>
      <c r="H8" s="41"/>
      <c r="I8" s="11"/>
    </row>
    <row r="9" spans="2:9" ht="14.4" customHeight="1" x14ac:dyDescent="0.3">
      <c r="B9" s="10"/>
      <c r="C9" s="9"/>
      <c r="E9" s="45"/>
      <c r="F9" s="45"/>
      <c r="G9" s="45"/>
      <c r="I9" s="11"/>
    </row>
    <row r="10" spans="2:9" ht="14.4" customHeight="1" x14ac:dyDescent="0.3">
      <c r="B10" s="10"/>
      <c r="C10" s="9"/>
      <c r="D10" s="46"/>
      <c r="E10" s="46"/>
      <c r="F10" s="46"/>
      <c r="G10" s="46"/>
      <c r="H10" s="46"/>
      <c r="I10" s="11"/>
    </row>
    <row r="11" spans="2:9" ht="15" customHeight="1" thickBot="1" x14ac:dyDescent="0.35">
      <c r="B11" s="10"/>
      <c r="C11" s="9"/>
      <c r="D11" s="46"/>
      <c r="E11" s="46"/>
      <c r="F11" s="46"/>
      <c r="G11" s="46"/>
      <c r="H11" s="46"/>
      <c r="I11" s="11"/>
    </row>
    <row r="12" spans="2:9" ht="29.4" thickBot="1" x14ac:dyDescent="0.35">
      <c r="B12" s="10"/>
      <c r="C12" s="9"/>
      <c r="D12" s="47" t="s">
        <v>90</v>
      </c>
      <c r="E12" s="48"/>
      <c r="F12" s="48"/>
      <c r="G12" s="48"/>
      <c r="H12" s="49"/>
      <c r="I12" s="11"/>
    </row>
    <row r="13" spans="2:9" ht="15" thickBot="1" x14ac:dyDescent="0.35">
      <c r="B13" s="10"/>
      <c r="C13" s="9"/>
      <c r="D13" s="9"/>
      <c r="E13" s="9"/>
      <c r="F13" s="9"/>
      <c r="G13" s="9"/>
      <c r="H13" s="41"/>
      <c r="I13" s="11"/>
    </row>
    <row r="14" spans="2:9" ht="18.600000000000001" thickBot="1" x14ac:dyDescent="0.4">
      <c r="B14" s="10"/>
      <c r="C14" s="9"/>
      <c r="D14" s="28" t="s">
        <v>49</v>
      </c>
      <c r="E14" s="29"/>
      <c r="F14" s="29"/>
      <c r="G14" s="29"/>
      <c r="H14" s="30">
        <f>IF(D22="Si",0,MAX(G15,G21,G20))</f>
        <v>0</v>
      </c>
      <c r="I14" s="11"/>
    </row>
    <row r="15" spans="2:9" ht="15" thickBot="1" x14ac:dyDescent="0.35">
      <c r="B15" s="10"/>
      <c r="C15" s="9"/>
      <c r="D15" s="9"/>
      <c r="E15" s="9"/>
      <c r="F15" s="9"/>
      <c r="G15" s="42">
        <f>IF(D22="Si","Tesseramento Gratuito",SUM(G16:G18))</f>
        <v>0</v>
      </c>
      <c r="H15" s="43" t="str">
        <f>IF(D22="Si",G15,"")</f>
        <v/>
      </c>
      <c r="I15" s="11"/>
    </row>
    <row r="16" spans="2:9" x14ac:dyDescent="0.3">
      <c r="B16" s="10"/>
      <c r="C16" s="65" t="s">
        <v>43</v>
      </c>
      <c r="D16" s="31" t="s">
        <v>44</v>
      </c>
      <c r="E16" s="32">
        <f>'COSTO Atleta Agonista'!Q1</f>
        <v>0</v>
      </c>
      <c r="F16" s="33"/>
      <c r="G16" s="34" t="str">
        <f>IF(E16=0,"",E16)</f>
        <v/>
      </c>
      <c r="H16" s="35" t="str">
        <f>IF(D22="Si","",G16)</f>
        <v/>
      </c>
      <c r="I16" s="11"/>
    </row>
    <row r="17" spans="2:9" ht="15" thickBot="1" x14ac:dyDescent="0.35">
      <c r="B17" s="10"/>
      <c r="C17" s="66"/>
      <c r="D17" s="36" t="s">
        <v>45</v>
      </c>
      <c r="E17" s="37">
        <f>'COSTO Atleta Promozionale'!Q1</f>
        <v>0</v>
      </c>
      <c r="F17" s="38"/>
      <c r="G17" s="38" t="str">
        <f>IF(E17=0,"",IF(E16=0,E17,"Impossibile Tesserarsi per più classi, vale solo tesseramento con classe più alta"))</f>
        <v/>
      </c>
      <c r="H17" s="39" t="str">
        <f>G17</f>
        <v/>
      </c>
      <c r="I17" s="11"/>
    </row>
    <row r="18" spans="2:9" ht="15" thickBot="1" x14ac:dyDescent="0.35">
      <c r="B18" s="10"/>
      <c r="C18" s="7" t="s">
        <v>48</v>
      </c>
      <c r="D18" s="25"/>
      <c r="E18" s="8">
        <f>IF(D18="Si",3,0)</f>
        <v>0</v>
      </c>
      <c r="F18" s="8"/>
      <c r="G18" s="8" t="str">
        <f>IF(E18=0,"",IF(AND(E17=0,E16=0),E18,"Impossibile Tesserarsi per più classi, vale solo tesseramento con classe più alta"))</f>
        <v/>
      </c>
      <c r="H18" s="20" t="str">
        <f>G18</f>
        <v/>
      </c>
      <c r="I18" s="11"/>
    </row>
    <row r="19" spans="2:9" ht="15" thickBot="1" x14ac:dyDescent="0.35">
      <c r="B19" s="10"/>
      <c r="C19" s="9"/>
      <c r="D19" s="9"/>
      <c r="E19" s="9"/>
      <c r="F19" s="9"/>
      <c r="G19" s="9"/>
      <c r="H19" s="43"/>
      <c r="I19" s="11"/>
    </row>
    <row r="20" spans="2:9" ht="15" thickBot="1" x14ac:dyDescent="0.35">
      <c r="B20" s="10"/>
      <c r="C20" s="67" t="s">
        <v>41</v>
      </c>
      <c r="D20" s="68"/>
      <c r="E20" s="18"/>
      <c r="F20" s="18"/>
      <c r="G20" s="19">
        <f>IF(AND(D22="Si",'COSTO Tessera Tecnico'!Q1&gt;0),"Tecnico deve essere maggiorenne",'COSTO Tessera Tecnico'!Q1)</f>
        <v>0</v>
      </c>
      <c r="H20" s="23">
        <f>G20</f>
        <v>0</v>
      </c>
      <c r="I20" s="11"/>
    </row>
    <row r="21" spans="2:9" ht="15" thickBot="1" x14ac:dyDescent="0.35">
      <c r="B21" s="10"/>
      <c r="C21" s="24" t="s">
        <v>42</v>
      </c>
      <c r="D21" s="25"/>
      <c r="E21" s="21">
        <f>IF(D21="Si",10,0)</f>
        <v>0</v>
      </c>
      <c r="F21" s="21"/>
      <c r="G21" s="26">
        <f>IF(D22="Si","Dirigente deve essere Maggiorenne",E21)</f>
        <v>0</v>
      </c>
      <c r="H21" s="22">
        <f>G21</f>
        <v>0</v>
      </c>
      <c r="I21" s="11"/>
    </row>
    <row r="22" spans="2:9" ht="15" thickBot="1" x14ac:dyDescent="0.35">
      <c r="B22" s="10"/>
      <c r="C22" s="24" t="s">
        <v>46</v>
      </c>
      <c r="D22" s="25"/>
      <c r="E22" s="21"/>
      <c r="F22" s="21"/>
      <c r="G22" s="21"/>
      <c r="H22" s="27"/>
      <c r="I22" s="11"/>
    </row>
    <row r="23" spans="2:9" ht="15" thickBot="1" x14ac:dyDescent="0.35">
      <c r="B23" s="10"/>
      <c r="C23" s="9"/>
      <c r="D23" s="9"/>
      <c r="E23" s="9"/>
      <c r="F23" s="9"/>
      <c r="G23" s="9"/>
      <c r="H23" s="41"/>
      <c r="I23" s="11"/>
    </row>
    <row r="24" spans="2:9" ht="27.6" customHeight="1" thickBot="1" x14ac:dyDescent="0.35">
      <c r="B24" s="10"/>
      <c r="C24" s="69" t="s">
        <v>84</v>
      </c>
      <c r="D24" s="70"/>
      <c r="E24" s="70"/>
      <c r="F24" s="70"/>
      <c r="G24" s="70"/>
      <c r="H24" s="71"/>
      <c r="I24" s="11"/>
    </row>
    <row r="25" spans="2:9" ht="36" customHeight="1" thickBot="1" x14ac:dyDescent="0.35">
      <c r="B25" s="10"/>
      <c r="C25" s="62" t="s">
        <v>85</v>
      </c>
      <c r="D25" s="63"/>
      <c r="E25" s="63"/>
      <c r="F25" s="63"/>
      <c r="G25" s="63"/>
      <c r="H25" s="64"/>
      <c r="I25" s="11"/>
    </row>
    <row r="26" spans="2:9" x14ac:dyDescent="0.3">
      <c r="B26" s="10"/>
      <c r="C26" s="50" t="s">
        <v>89</v>
      </c>
      <c r="D26" s="51"/>
      <c r="E26" s="51"/>
      <c r="F26" s="51"/>
      <c r="G26" s="51"/>
      <c r="H26" s="52"/>
      <c r="I26" s="11"/>
    </row>
    <row r="27" spans="2:9" x14ac:dyDescent="0.3">
      <c r="B27" s="10"/>
      <c r="C27" s="53" t="s">
        <v>79</v>
      </c>
      <c r="D27" s="54"/>
      <c r="E27" s="54"/>
      <c r="F27" s="54"/>
      <c r="G27" s="54"/>
      <c r="H27" s="55"/>
      <c r="I27" s="11"/>
    </row>
    <row r="28" spans="2:9" x14ac:dyDescent="0.3">
      <c r="B28" s="10"/>
      <c r="C28" s="56" t="s">
        <v>80</v>
      </c>
      <c r="D28" s="57"/>
      <c r="E28" s="57"/>
      <c r="F28" s="57"/>
      <c r="G28" s="57"/>
      <c r="H28" s="58"/>
      <c r="I28" s="11"/>
    </row>
    <row r="29" spans="2:9" x14ac:dyDescent="0.3">
      <c r="B29" s="10"/>
      <c r="C29" s="56" t="s">
        <v>81</v>
      </c>
      <c r="D29" s="57"/>
      <c r="E29" s="57"/>
      <c r="F29" s="57"/>
      <c r="G29" s="57"/>
      <c r="H29" s="58"/>
      <c r="I29" s="11"/>
    </row>
    <row r="30" spans="2:9" ht="15" thickBot="1" x14ac:dyDescent="0.35">
      <c r="B30" s="10"/>
      <c r="C30" s="59" t="s">
        <v>82</v>
      </c>
      <c r="D30" s="60"/>
      <c r="E30" s="60"/>
      <c r="F30" s="60"/>
      <c r="G30" s="60"/>
      <c r="H30" s="61"/>
      <c r="I30" s="11"/>
    </row>
    <row r="31" spans="2:9" x14ac:dyDescent="0.3">
      <c r="B31" s="10"/>
      <c r="C31" s="50" t="s">
        <v>88</v>
      </c>
      <c r="D31" s="51"/>
      <c r="E31" s="51"/>
      <c r="F31" s="51"/>
      <c r="G31" s="51"/>
      <c r="H31" s="52"/>
      <c r="I31" s="11"/>
    </row>
    <row r="32" spans="2:9" x14ac:dyDescent="0.3">
      <c r="B32" s="10"/>
      <c r="C32" s="53" t="s">
        <v>86</v>
      </c>
      <c r="D32" s="54"/>
      <c r="E32" s="54"/>
      <c r="F32" s="54"/>
      <c r="G32" s="54"/>
      <c r="H32" s="55"/>
      <c r="I32" s="11"/>
    </row>
    <row r="33" spans="2:9" x14ac:dyDescent="0.3">
      <c r="B33" s="10"/>
      <c r="C33" s="56" t="s">
        <v>87</v>
      </c>
      <c r="D33" s="57"/>
      <c r="E33" s="57"/>
      <c r="F33" s="57"/>
      <c r="G33" s="57"/>
      <c r="H33" s="58"/>
      <c r="I33" s="11"/>
    </row>
    <row r="34" spans="2:9" ht="15" thickBot="1" x14ac:dyDescent="0.35">
      <c r="B34" s="10"/>
      <c r="C34" s="59" t="s">
        <v>83</v>
      </c>
      <c r="D34" s="60"/>
      <c r="E34" s="60"/>
      <c r="F34" s="60"/>
      <c r="G34" s="60"/>
      <c r="H34" s="61"/>
      <c r="I34" s="11"/>
    </row>
    <row r="35" spans="2:9" ht="15" thickBot="1" x14ac:dyDescent="0.35">
      <c r="B35" s="15"/>
      <c r="C35" s="16"/>
      <c r="D35" s="16"/>
      <c r="E35" s="16"/>
      <c r="F35" s="16"/>
      <c r="G35" s="16"/>
      <c r="H35" s="44"/>
      <c r="I35" s="17"/>
    </row>
  </sheetData>
  <sheetProtection algorithmName="SHA-512" hashValue="cORLdbamBWWWD3R+ztsgLARP2A2dfnzf/SetDn3oOVzfJgV/2ED0uC8V8ISEkcPcGvoxa0os/7UiIUZ9tuPxuw==" saltValue="amcMBM7JqAdywXYFdojmsw==" spinCount="100000" sheet="1" objects="1" scenarios="1"/>
  <mergeCells count="14">
    <mergeCell ref="D12:H12"/>
    <mergeCell ref="C31:H31"/>
    <mergeCell ref="C32:H32"/>
    <mergeCell ref="C33:H33"/>
    <mergeCell ref="C34:H34"/>
    <mergeCell ref="C28:H28"/>
    <mergeCell ref="C29:H29"/>
    <mergeCell ref="C30:H30"/>
    <mergeCell ref="C26:H26"/>
    <mergeCell ref="C27:H27"/>
    <mergeCell ref="C25:H25"/>
    <mergeCell ref="C16:C17"/>
    <mergeCell ref="C20:D20"/>
    <mergeCell ref="C24:H24"/>
  </mergeCells>
  <dataValidations count="1">
    <dataValidation type="list" allowBlank="1" showInputMessage="1" showErrorMessage="1" sqref="D21:D22 D18" xr:uid="{EFDF2A74-34E1-4169-80CB-1C7FA4F47EF6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D85C-0146-49B3-8112-987ACCC7E55F}">
  <dimension ref="A1:Y41"/>
  <sheetViews>
    <sheetView topLeftCell="O1" workbookViewId="0">
      <selection activeCell="P13" sqref="P13"/>
    </sheetView>
  </sheetViews>
  <sheetFormatPr defaultRowHeight="14.4" x14ac:dyDescent="0.3"/>
  <cols>
    <col min="1" max="1" width="16.88671875" hidden="1" customWidth="1"/>
    <col min="2" max="2" width="11.21875" hidden="1" customWidth="1"/>
    <col min="3" max="3" width="15.5546875" hidden="1" customWidth="1"/>
    <col min="4" max="4" width="6.33203125" hidden="1" customWidth="1"/>
    <col min="5" max="5" width="30" hidden="1" customWidth="1"/>
    <col min="6" max="6" width="32.6640625" hidden="1" customWidth="1"/>
    <col min="7" max="7" width="25" hidden="1" customWidth="1"/>
    <col min="8" max="8" width="23.109375" style="1" hidden="1" customWidth="1"/>
    <col min="9" max="9" width="14.109375" style="1" hidden="1" customWidth="1"/>
    <col min="10" max="10" width="23.21875" hidden="1" customWidth="1"/>
    <col min="11" max="11" width="9.21875" hidden="1" customWidth="1"/>
    <col min="12" max="14" width="8.88671875" hidden="1" customWidth="1"/>
    <col min="15" max="15" width="55" customWidth="1"/>
    <col min="16" max="16" width="38.33203125" customWidth="1"/>
    <col min="17" max="17" width="15" customWidth="1"/>
    <col min="18" max="18" width="0" hidden="1" customWidth="1"/>
    <col min="19" max="19" width="8.88671875" hidden="1" customWidth="1"/>
    <col min="20" max="20" width="32.6640625" hidden="1" customWidth="1"/>
    <col min="21" max="22" width="2" hidden="1" customWidth="1"/>
    <col min="23" max="23" width="8.21875" hidden="1" customWidth="1"/>
    <col min="24" max="24" width="6.33203125" hidden="1" customWidth="1"/>
    <col min="25" max="25" width="8.88671875" hidden="1" customWidth="1"/>
    <col min="26" max="27" width="8.88671875" customWidth="1"/>
  </cols>
  <sheetData>
    <row r="1" spans="1:24" x14ac:dyDescent="0.3">
      <c r="A1" t="s">
        <v>36</v>
      </c>
      <c r="B1" t="s">
        <v>35</v>
      </c>
      <c r="C1" t="s">
        <v>18</v>
      </c>
      <c r="D1" t="s">
        <v>16</v>
      </c>
      <c r="E1" t="s">
        <v>34</v>
      </c>
      <c r="F1" t="s">
        <v>33</v>
      </c>
      <c r="G1" t="s">
        <v>40</v>
      </c>
      <c r="H1" t="s">
        <v>32</v>
      </c>
      <c r="I1" t="s">
        <v>31</v>
      </c>
      <c r="J1" t="s">
        <v>50</v>
      </c>
      <c r="K1" t="s">
        <v>27</v>
      </c>
      <c r="O1" s="72" t="s">
        <v>39</v>
      </c>
      <c r="P1" s="72"/>
      <c r="Q1" s="5">
        <f>IF(U2=0,0,X2+10)</f>
        <v>0</v>
      </c>
    </row>
    <row r="2" spans="1:24" x14ac:dyDescent="0.3">
      <c r="A2" t="s">
        <v>23</v>
      </c>
      <c r="B2" t="s">
        <v>29</v>
      </c>
      <c r="C2" t="s">
        <v>19</v>
      </c>
      <c r="D2" t="s">
        <v>17</v>
      </c>
      <c r="E2" t="s">
        <v>9</v>
      </c>
      <c r="F2" t="s">
        <v>11</v>
      </c>
      <c r="G2" t="s">
        <v>0</v>
      </c>
      <c r="H2" t="s">
        <v>21</v>
      </c>
      <c r="I2" t="s">
        <v>28</v>
      </c>
      <c r="J2" t="s">
        <v>5</v>
      </c>
      <c r="K2" t="s">
        <v>26</v>
      </c>
      <c r="L2" s="1"/>
      <c r="O2" s="3" t="s">
        <v>30</v>
      </c>
      <c r="P2" s="3" t="s">
        <v>37</v>
      </c>
      <c r="U2">
        <f>SUM(U3:U41)</f>
        <v>0</v>
      </c>
      <c r="X2" s="2">
        <f>SUM(X3:X41)</f>
        <v>0</v>
      </c>
    </row>
    <row r="3" spans="1:24" x14ac:dyDescent="0.3">
      <c r="A3" t="s">
        <v>24</v>
      </c>
      <c r="C3" t="s">
        <v>20</v>
      </c>
      <c r="D3" s="1"/>
      <c r="E3" t="s">
        <v>10</v>
      </c>
      <c r="F3" t="s">
        <v>12</v>
      </c>
      <c r="G3" t="s">
        <v>1</v>
      </c>
      <c r="H3" t="s">
        <v>22</v>
      </c>
      <c r="J3" t="s">
        <v>6</v>
      </c>
      <c r="K3" s="1"/>
      <c r="L3" s="1"/>
      <c r="O3" s="4"/>
      <c r="P3" s="4"/>
      <c r="T3" t="s">
        <v>36</v>
      </c>
      <c r="U3">
        <f>COUNTIF($O$3:$O$28,T3)</f>
        <v>0</v>
      </c>
      <c r="V3">
        <f>IF(U3&gt;0,1,0)</f>
        <v>0</v>
      </c>
      <c r="W3" s="1">
        <v>5</v>
      </c>
      <c r="X3" s="2">
        <f>V3*W3</f>
        <v>0</v>
      </c>
    </row>
    <row r="4" spans="1:24" x14ac:dyDescent="0.3">
      <c r="A4" t="s">
        <v>25</v>
      </c>
      <c r="D4" s="1"/>
      <c r="F4" t="s">
        <v>13</v>
      </c>
      <c r="G4" t="s">
        <v>2</v>
      </c>
      <c r="J4" t="s">
        <v>7</v>
      </c>
      <c r="K4" s="1"/>
      <c r="L4" s="1"/>
      <c r="O4" s="4"/>
      <c r="P4" s="4"/>
      <c r="T4" t="s">
        <v>35</v>
      </c>
      <c r="U4">
        <f>COUNTIF($O$3:$O$28,T4)</f>
        <v>0</v>
      </c>
      <c r="V4">
        <f t="shared" ref="V4:V41" si="0">IF(U4&gt;0,1,0)</f>
        <v>0</v>
      </c>
      <c r="W4" s="1">
        <v>25</v>
      </c>
      <c r="X4" s="2">
        <f t="shared" ref="X4:X41" si="1">V4*W4</f>
        <v>0</v>
      </c>
    </row>
    <row r="5" spans="1:24" x14ac:dyDescent="0.3">
      <c r="D5" s="1"/>
      <c r="F5" t="s">
        <v>14</v>
      </c>
      <c r="G5" t="s">
        <v>3</v>
      </c>
      <c r="J5" t="s">
        <v>8</v>
      </c>
      <c r="K5" s="1"/>
      <c r="L5" s="1"/>
      <c r="O5" s="4"/>
      <c r="P5" s="4"/>
      <c r="T5" t="s">
        <v>18</v>
      </c>
      <c r="U5">
        <f t="shared" ref="U5:U13" si="2">COUNTIF($O$3:$O$28,T5)</f>
        <v>0</v>
      </c>
      <c r="V5">
        <f t="shared" si="0"/>
        <v>0</v>
      </c>
      <c r="W5" s="1">
        <v>2</v>
      </c>
      <c r="X5" s="2">
        <f t="shared" si="1"/>
        <v>0</v>
      </c>
    </row>
    <row r="6" spans="1:24" x14ac:dyDescent="0.3">
      <c r="D6" s="1"/>
      <c r="F6" t="s">
        <v>15</v>
      </c>
      <c r="G6" t="s">
        <v>4</v>
      </c>
      <c r="K6" s="1"/>
      <c r="L6" s="1"/>
      <c r="O6" s="4"/>
      <c r="P6" s="4"/>
      <c r="T6" t="s">
        <v>16</v>
      </c>
      <c r="U6">
        <f t="shared" si="2"/>
        <v>0</v>
      </c>
      <c r="V6">
        <f t="shared" si="0"/>
        <v>0</v>
      </c>
      <c r="W6" s="1">
        <v>0</v>
      </c>
      <c r="X6" s="2">
        <f t="shared" si="1"/>
        <v>0</v>
      </c>
    </row>
    <row r="7" spans="1:24" x14ac:dyDescent="0.3">
      <c r="D7" s="1"/>
      <c r="O7" s="4"/>
      <c r="P7" s="4"/>
      <c r="T7" t="s">
        <v>34</v>
      </c>
      <c r="U7">
        <f t="shared" si="2"/>
        <v>0</v>
      </c>
      <c r="V7">
        <f t="shared" si="0"/>
        <v>0</v>
      </c>
      <c r="W7" s="1">
        <v>0</v>
      </c>
      <c r="X7" s="2">
        <f t="shared" si="1"/>
        <v>0</v>
      </c>
    </row>
    <row r="8" spans="1:24" x14ac:dyDescent="0.3">
      <c r="D8" s="1"/>
      <c r="O8" s="4"/>
      <c r="P8" s="4"/>
      <c r="T8" t="s">
        <v>33</v>
      </c>
      <c r="U8">
        <f t="shared" si="2"/>
        <v>0</v>
      </c>
      <c r="V8">
        <f t="shared" si="0"/>
        <v>0</v>
      </c>
      <c r="W8" s="1">
        <v>0</v>
      </c>
      <c r="X8" s="2">
        <f t="shared" si="1"/>
        <v>0</v>
      </c>
    </row>
    <row r="9" spans="1:24" x14ac:dyDescent="0.3">
      <c r="D9" s="1"/>
      <c r="O9" s="4"/>
      <c r="P9" s="4"/>
      <c r="T9" t="s">
        <v>40</v>
      </c>
      <c r="U9">
        <f t="shared" si="2"/>
        <v>0</v>
      </c>
      <c r="V9">
        <f t="shared" si="0"/>
        <v>0</v>
      </c>
      <c r="W9" s="1">
        <v>15</v>
      </c>
      <c r="X9" s="2">
        <f t="shared" si="1"/>
        <v>0</v>
      </c>
    </row>
    <row r="10" spans="1:24" x14ac:dyDescent="0.3">
      <c r="D10" s="1"/>
      <c r="O10" s="4"/>
      <c r="P10" s="4"/>
      <c r="T10" t="s">
        <v>32</v>
      </c>
      <c r="U10">
        <f t="shared" si="2"/>
        <v>0</v>
      </c>
      <c r="V10">
        <f t="shared" si="0"/>
        <v>0</v>
      </c>
      <c r="W10" s="1">
        <v>5</v>
      </c>
      <c r="X10" s="2">
        <f t="shared" si="1"/>
        <v>0</v>
      </c>
    </row>
    <row r="11" spans="1:24" x14ac:dyDescent="0.3">
      <c r="D11" s="1"/>
      <c r="O11" s="4"/>
      <c r="P11" s="4"/>
      <c r="T11" t="s">
        <v>31</v>
      </c>
      <c r="U11">
        <f t="shared" si="2"/>
        <v>0</v>
      </c>
      <c r="V11">
        <f t="shared" si="0"/>
        <v>0</v>
      </c>
      <c r="W11" s="1">
        <v>5</v>
      </c>
      <c r="X11" s="2">
        <f t="shared" si="1"/>
        <v>0</v>
      </c>
    </row>
    <row r="12" spans="1:24" x14ac:dyDescent="0.3">
      <c r="D12" s="1"/>
      <c r="O12" s="4"/>
      <c r="P12" s="4"/>
      <c r="T12" t="s">
        <v>50</v>
      </c>
      <c r="U12">
        <f t="shared" si="2"/>
        <v>0</v>
      </c>
      <c r="V12">
        <f t="shared" si="0"/>
        <v>0</v>
      </c>
      <c r="W12" s="1">
        <v>0</v>
      </c>
      <c r="X12" s="2">
        <f t="shared" si="1"/>
        <v>0</v>
      </c>
    </row>
    <row r="13" spans="1:24" x14ac:dyDescent="0.3">
      <c r="D13" s="1"/>
      <c r="O13" s="4"/>
      <c r="P13" s="4"/>
      <c r="T13" t="s">
        <v>27</v>
      </c>
      <c r="U13">
        <f t="shared" si="2"/>
        <v>0</v>
      </c>
      <c r="V13">
        <f t="shared" si="0"/>
        <v>0</v>
      </c>
      <c r="W13" s="1">
        <v>60</v>
      </c>
      <c r="X13" s="2">
        <f t="shared" si="1"/>
        <v>0</v>
      </c>
    </row>
    <row r="14" spans="1:24" x14ac:dyDescent="0.3">
      <c r="D14" s="1"/>
      <c r="O14" s="4"/>
      <c r="P14" s="4"/>
      <c r="X14" s="2"/>
    </row>
    <row r="15" spans="1:24" x14ac:dyDescent="0.3">
      <c r="O15" s="4"/>
      <c r="P15" s="4"/>
      <c r="T15" t="s">
        <v>0</v>
      </c>
      <c r="U15">
        <f>COUNTIF($P$3:$P$28,T15)</f>
        <v>0</v>
      </c>
      <c r="V15">
        <f t="shared" si="0"/>
        <v>0</v>
      </c>
      <c r="W15" s="1">
        <v>5</v>
      </c>
      <c r="X15" s="2">
        <f t="shared" si="1"/>
        <v>0</v>
      </c>
    </row>
    <row r="16" spans="1:24" x14ac:dyDescent="0.3">
      <c r="D16" s="1"/>
      <c r="O16" s="4"/>
      <c r="P16" s="4"/>
      <c r="T16" t="s">
        <v>1</v>
      </c>
      <c r="U16">
        <f t="shared" ref="U16:U41" si="3">COUNTIF($P$3:$P$28,T16)</f>
        <v>0</v>
      </c>
      <c r="V16">
        <f t="shared" si="0"/>
        <v>0</v>
      </c>
      <c r="W16" s="1">
        <v>5</v>
      </c>
      <c r="X16" s="2">
        <f t="shared" si="1"/>
        <v>0</v>
      </c>
    </row>
    <row r="17" spans="4:24" x14ac:dyDescent="0.3">
      <c r="O17" s="4"/>
      <c r="P17" s="4"/>
      <c r="T17" t="s">
        <v>2</v>
      </c>
      <c r="U17">
        <f t="shared" si="3"/>
        <v>0</v>
      </c>
      <c r="V17">
        <f t="shared" si="0"/>
        <v>0</v>
      </c>
      <c r="W17" s="1">
        <v>5</v>
      </c>
      <c r="X17" s="2">
        <f t="shared" si="1"/>
        <v>0</v>
      </c>
    </row>
    <row r="18" spans="4:24" x14ac:dyDescent="0.3">
      <c r="D18" s="1"/>
      <c r="O18" s="4"/>
      <c r="P18" s="4"/>
      <c r="T18" t="s">
        <v>3</v>
      </c>
      <c r="U18">
        <f t="shared" si="3"/>
        <v>0</v>
      </c>
      <c r="V18">
        <f t="shared" si="0"/>
        <v>0</v>
      </c>
      <c r="W18" s="1">
        <v>5</v>
      </c>
      <c r="X18" s="2">
        <f t="shared" si="1"/>
        <v>0</v>
      </c>
    </row>
    <row r="19" spans="4:24" x14ac:dyDescent="0.3">
      <c r="D19" s="1"/>
      <c r="O19" s="4"/>
      <c r="P19" s="4"/>
      <c r="T19" t="s">
        <v>4</v>
      </c>
      <c r="U19">
        <f t="shared" si="3"/>
        <v>0</v>
      </c>
      <c r="V19">
        <f t="shared" si="0"/>
        <v>0</v>
      </c>
      <c r="W19" s="1">
        <v>5</v>
      </c>
      <c r="X19" s="2">
        <f t="shared" si="1"/>
        <v>0</v>
      </c>
    </row>
    <row r="20" spans="4:24" x14ac:dyDescent="0.3">
      <c r="D20" s="1"/>
      <c r="O20" s="4"/>
      <c r="P20" s="4"/>
      <c r="T20" t="s">
        <v>5</v>
      </c>
      <c r="U20">
        <f t="shared" si="3"/>
        <v>0</v>
      </c>
      <c r="V20">
        <f t="shared" si="0"/>
        <v>0</v>
      </c>
      <c r="W20" s="1">
        <v>0</v>
      </c>
      <c r="X20" s="2">
        <f t="shared" si="1"/>
        <v>0</v>
      </c>
    </row>
    <row r="21" spans="4:24" x14ac:dyDescent="0.3">
      <c r="D21" s="1"/>
      <c r="O21" s="4"/>
      <c r="P21" s="4"/>
      <c r="T21" t="s">
        <v>6</v>
      </c>
      <c r="U21">
        <f t="shared" si="3"/>
        <v>0</v>
      </c>
      <c r="V21">
        <f t="shared" si="0"/>
        <v>0</v>
      </c>
      <c r="W21" s="1">
        <v>0</v>
      </c>
      <c r="X21" s="2">
        <f t="shared" si="1"/>
        <v>0</v>
      </c>
    </row>
    <row r="22" spans="4:24" x14ac:dyDescent="0.3">
      <c r="D22" s="1"/>
      <c r="O22" s="4"/>
      <c r="P22" s="4"/>
      <c r="T22" t="s">
        <v>7</v>
      </c>
      <c r="U22">
        <f t="shared" si="3"/>
        <v>0</v>
      </c>
      <c r="V22">
        <f t="shared" si="0"/>
        <v>0</v>
      </c>
      <c r="W22" s="1">
        <v>0</v>
      </c>
      <c r="X22" s="2">
        <f t="shared" si="1"/>
        <v>0</v>
      </c>
    </row>
    <row r="23" spans="4:24" x14ac:dyDescent="0.3">
      <c r="D23" s="1"/>
      <c r="O23" s="4"/>
      <c r="P23" s="4"/>
      <c r="T23" t="s">
        <v>8</v>
      </c>
      <c r="U23">
        <f t="shared" si="3"/>
        <v>0</v>
      </c>
      <c r="V23">
        <f t="shared" si="0"/>
        <v>0</v>
      </c>
      <c r="W23" s="1">
        <v>25</v>
      </c>
      <c r="X23" s="2">
        <f t="shared" si="1"/>
        <v>0</v>
      </c>
    </row>
    <row r="24" spans="4:24" x14ac:dyDescent="0.3">
      <c r="O24" s="4"/>
      <c r="P24" s="4"/>
      <c r="T24" t="s">
        <v>9</v>
      </c>
      <c r="U24">
        <f t="shared" si="3"/>
        <v>0</v>
      </c>
      <c r="V24">
        <f t="shared" si="0"/>
        <v>0</v>
      </c>
      <c r="W24" s="1">
        <v>5</v>
      </c>
      <c r="X24" s="2">
        <f t="shared" si="1"/>
        <v>0</v>
      </c>
    </row>
    <row r="25" spans="4:24" x14ac:dyDescent="0.3">
      <c r="O25" s="4"/>
      <c r="P25" s="4"/>
      <c r="T25" t="s">
        <v>10</v>
      </c>
      <c r="U25">
        <f t="shared" si="3"/>
        <v>0</v>
      </c>
      <c r="V25">
        <f t="shared" si="0"/>
        <v>0</v>
      </c>
      <c r="W25" s="1">
        <v>5</v>
      </c>
      <c r="X25" s="2">
        <f t="shared" si="1"/>
        <v>0</v>
      </c>
    </row>
    <row r="26" spans="4:24" x14ac:dyDescent="0.3">
      <c r="O26" s="4"/>
      <c r="P26" s="4"/>
      <c r="T26" t="s">
        <v>11</v>
      </c>
      <c r="U26">
        <f t="shared" si="3"/>
        <v>0</v>
      </c>
      <c r="V26">
        <f t="shared" si="0"/>
        <v>0</v>
      </c>
      <c r="W26" s="1">
        <v>0</v>
      </c>
      <c r="X26" s="2">
        <f t="shared" si="1"/>
        <v>0</v>
      </c>
    </row>
    <row r="27" spans="4:24" x14ac:dyDescent="0.3">
      <c r="O27" s="4"/>
      <c r="P27" s="4"/>
      <c r="T27" t="s">
        <v>12</v>
      </c>
      <c r="U27">
        <f t="shared" si="3"/>
        <v>0</v>
      </c>
      <c r="V27">
        <f t="shared" si="0"/>
        <v>0</v>
      </c>
      <c r="W27" s="1">
        <v>0</v>
      </c>
      <c r="X27" s="2">
        <f t="shared" si="1"/>
        <v>0</v>
      </c>
    </row>
    <row r="28" spans="4:24" x14ac:dyDescent="0.3">
      <c r="O28" s="4"/>
      <c r="P28" s="4"/>
      <c r="T28" t="s">
        <v>13</v>
      </c>
      <c r="U28">
        <f t="shared" si="3"/>
        <v>0</v>
      </c>
      <c r="V28">
        <f t="shared" si="0"/>
        <v>0</v>
      </c>
      <c r="W28" s="1">
        <v>0</v>
      </c>
      <c r="X28" s="2">
        <f t="shared" si="1"/>
        <v>0</v>
      </c>
    </row>
    <row r="29" spans="4:24" x14ac:dyDescent="0.3">
      <c r="O29" t="s">
        <v>38</v>
      </c>
      <c r="P29" t="s">
        <v>38</v>
      </c>
      <c r="T29" t="s">
        <v>14</v>
      </c>
      <c r="U29">
        <f t="shared" si="3"/>
        <v>0</v>
      </c>
      <c r="V29">
        <f t="shared" si="0"/>
        <v>0</v>
      </c>
      <c r="W29" s="1">
        <v>0</v>
      </c>
      <c r="X29" s="2">
        <f t="shared" si="1"/>
        <v>0</v>
      </c>
    </row>
    <row r="30" spans="4:24" x14ac:dyDescent="0.3">
      <c r="T30" t="s">
        <v>15</v>
      </c>
      <c r="U30">
        <f t="shared" si="3"/>
        <v>0</v>
      </c>
      <c r="V30">
        <f t="shared" si="0"/>
        <v>0</v>
      </c>
      <c r="W30" s="1">
        <v>0</v>
      </c>
      <c r="X30" s="2">
        <f t="shared" si="1"/>
        <v>0</v>
      </c>
    </row>
    <row r="31" spans="4:24" x14ac:dyDescent="0.3">
      <c r="T31" t="s">
        <v>17</v>
      </c>
      <c r="U31">
        <f t="shared" si="3"/>
        <v>0</v>
      </c>
      <c r="V31">
        <f t="shared" si="0"/>
        <v>0</v>
      </c>
      <c r="W31" s="1">
        <v>0</v>
      </c>
      <c r="X31" s="2">
        <f t="shared" si="1"/>
        <v>0</v>
      </c>
    </row>
    <row r="32" spans="4:24" x14ac:dyDescent="0.3">
      <c r="T32" t="s">
        <v>19</v>
      </c>
      <c r="U32">
        <f t="shared" si="3"/>
        <v>0</v>
      </c>
      <c r="V32">
        <f t="shared" si="0"/>
        <v>0</v>
      </c>
      <c r="W32" s="1">
        <v>33</v>
      </c>
      <c r="X32" s="2">
        <f t="shared" si="1"/>
        <v>0</v>
      </c>
    </row>
    <row r="33" spans="20:24" x14ac:dyDescent="0.3">
      <c r="T33" t="s">
        <v>20</v>
      </c>
      <c r="U33">
        <f t="shared" si="3"/>
        <v>0</v>
      </c>
      <c r="V33">
        <f t="shared" si="0"/>
        <v>0</v>
      </c>
      <c r="W33" s="1">
        <v>18</v>
      </c>
      <c r="X33" s="2">
        <f t="shared" si="1"/>
        <v>0</v>
      </c>
    </row>
    <row r="34" spans="20:24" x14ac:dyDescent="0.3">
      <c r="T34" t="s">
        <v>21</v>
      </c>
      <c r="U34">
        <f t="shared" si="3"/>
        <v>0</v>
      </c>
      <c r="V34">
        <f t="shared" si="0"/>
        <v>0</v>
      </c>
      <c r="W34" s="1">
        <v>15</v>
      </c>
      <c r="X34" s="2">
        <f t="shared" si="1"/>
        <v>0</v>
      </c>
    </row>
    <row r="35" spans="20:24" x14ac:dyDescent="0.3">
      <c r="T35" t="s">
        <v>22</v>
      </c>
      <c r="U35">
        <f t="shared" si="3"/>
        <v>0</v>
      </c>
      <c r="V35">
        <f t="shared" si="0"/>
        <v>0</v>
      </c>
      <c r="W35" s="1">
        <v>15</v>
      </c>
      <c r="X35" s="2">
        <f t="shared" si="1"/>
        <v>0</v>
      </c>
    </row>
    <row r="36" spans="20:24" x14ac:dyDescent="0.3">
      <c r="T36" t="s">
        <v>28</v>
      </c>
      <c r="U36">
        <f t="shared" si="3"/>
        <v>0</v>
      </c>
      <c r="V36">
        <f t="shared" si="0"/>
        <v>0</v>
      </c>
      <c r="W36" s="1">
        <v>0</v>
      </c>
      <c r="X36" s="2">
        <f t="shared" si="1"/>
        <v>0</v>
      </c>
    </row>
    <row r="37" spans="20:24" x14ac:dyDescent="0.3">
      <c r="T37" t="s">
        <v>29</v>
      </c>
      <c r="U37">
        <f t="shared" si="3"/>
        <v>0</v>
      </c>
      <c r="V37">
        <f t="shared" si="0"/>
        <v>0</v>
      </c>
      <c r="W37" s="1">
        <v>0</v>
      </c>
      <c r="X37" s="2">
        <f t="shared" si="1"/>
        <v>0</v>
      </c>
    </row>
    <row r="38" spans="20:24" x14ac:dyDescent="0.3">
      <c r="T38" t="s">
        <v>23</v>
      </c>
      <c r="U38">
        <f t="shared" si="3"/>
        <v>0</v>
      </c>
      <c r="V38">
        <f t="shared" si="0"/>
        <v>0</v>
      </c>
      <c r="W38" s="1">
        <v>20</v>
      </c>
      <c r="X38" s="2">
        <f t="shared" si="1"/>
        <v>0</v>
      </c>
    </row>
    <row r="39" spans="20:24" x14ac:dyDescent="0.3">
      <c r="T39" t="s">
        <v>24</v>
      </c>
      <c r="U39">
        <f t="shared" si="3"/>
        <v>0</v>
      </c>
      <c r="V39">
        <f t="shared" si="0"/>
        <v>0</v>
      </c>
      <c r="W39" s="1">
        <v>20</v>
      </c>
      <c r="X39" s="2">
        <f t="shared" si="1"/>
        <v>0</v>
      </c>
    </row>
    <row r="40" spans="20:24" x14ac:dyDescent="0.3">
      <c r="T40" t="s">
        <v>25</v>
      </c>
      <c r="U40">
        <f t="shared" si="3"/>
        <v>0</v>
      </c>
      <c r="V40">
        <f t="shared" si="0"/>
        <v>0</v>
      </c>
      <c r="W40" s="1">
        <v>20</v>
      </c>
      <c r="X40" s="2">
        <f t="shared" si="1"/>
        <v>0</v>
      </c>
    </row>
    <row r="41" spans="20:24" x14ac:dyDescent="0.3">
      <c r="T41" t="s">
        <v>26</v>
      </c>
      <c r="U41">
        <f t="shared" si="3"/>
        <v>0</v>
      </c>
      <c r="V41">
        <f t="shared" si="0"/>
        <v>0</v>
      </c>
      <c r="W41" s="1">
        <v>0</v>
      </c>
      <c r="X41" s="2">
        <f t="shared" si="1"/>
        <v>0</v>
      </c>
    </row>
  </sheetData>
  <sheetProtection algorithmName="SHA-512" hashValue="uEHKEgVAiPjR5N+9YcGa72+bN9KpTE/o1sptoRx1hSkqO31ZJ1WCTxIzL20OKDt0Fk9KD88b1urFsiCctbe1AA==" saltValue="qYyfw3zZyljiqYePeXZvAA==" spinCount="100000" sheet="1" objects="1" scenarios="1"/>
  <mergeCells count="1">
    <mergeCell ref="O1:P1"/>
  </mergeCells>
  <dataValidations count="2">
    <dataValidation type="list" allowBlank="1" showErrorMessage="1" promptTitle="Scegliere Dipartimento" sqref="O3:O28" xr:uid="{91A9560E-12AC-4BAB-B181-6751B641D828}">
      <formula1>$A$1:$K$1</formula1>
    </dataValidation>
    <dataValidation type="list" allowBlank="1" showInputMessage="1" showErrorMessage="1" sqref="P3:P28" xr:uid="{9CA723BE-BA09-426B-B047-3D7677060FB0}">
      <formula1>INDIRECT(O3)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490A-495D-4E58-AF4F-E75152423C98}">
  <dimension ref="A1:X41"/>
  <sheetViews>
    <sheetView topLeftCell="O1" workbookViewId="0">
      <selection activeCell="O15" sqref="O15"/>
    </sheetView>
  </sheetViews>
  <sheetFormatPr defaultRowHeight="14.4" x14ac:dyDescent="0.3"/>
  <cols>
    <col min="1" max="1" width="16.88671875" hidden="1" customWidth="1"/>
    <col min="2" max="2" width="11.21875" hidden="1" customWidth="1"/>
    <col min="3" max="3" width="15.5546875" hidden="1" customWidth="1"/>
    <col min="4" max="4" width="6.33203125" hidden="1" customWidth="1"/>
    <col min="5" max="5" width="30" hidden="1" customWidth="1"/>
    <col min="6" max="6" width="32.6640625" hidden="1" customWidth="1"/>
    <col min="7" max="7" width="25" hidden="1" customWidth="1"/>
    <col min="8" max="8" width="23.109375" style="1" hidden="1" customWidth="1"/>
    <col min="9" max="9" width="14.109375" style="1" hidden="1" customWidth="1"/>
    <col min="10" max="10" width="23.21875" hidden="1" customWidth="1"/>
    <col min="11" max="11" width="9.21875" hidden="1" customWidth="1"/>
    <col min="12" max="14" width="8.88671875" hidden="1" customWidth="1"/>
    <col min="15" max="15" width="48.33203125" customWidth="1"/>
    <col min="16" max="16" width="38.44140625" customWidth="1"/>
    <col min="17" max="17" width="15" customWidth="1"/>
    <col min="18" max="18" width="0" hidden="1" customWidth="1"/>
    <col min="19" max="19" width="8.88671875" hidden="1" customWidth="1"/>
    <col min="20" max="20" width="32.6640625" hidden="1" customWidth="1"/>
    <col min="21" max="22" width="2" hidden="1" customWidth="1"/>
    <col min="23" max="23" width="8.21875" hidden="1" customWidth="1"/>
    <col min="24" max="24" width="6.33203125" hidden="1" customWidth="1"/>
    <col min="25" max="30" width="8.88671875" customWidth="1"/>
  </cols>
  <sheetData>
    <row r="1" spans="1:24" x14ac:dyDescent="0.3">
      <c r="A1" t="s">
        <v>36</v>
      </c>
      <c r="B1" t="s">
        <v>35</v>
      </c>
      <c r="C1" t="s">
        <v>18</v>
      </c>
      <c r="D1" t="s">
        <v>16</v>
      </c>
      <c r="E1" t="s">
        <v>34</v>
      </c>
      <c r="F1" t="s">
        <v>33</v>
      </c>
      <c r="G1" t="s">
        <v>40</v>
      </c>
      <c r="H1" t="s">
        <v>32</v>
      </c>
      <c r="I1" t="s">
        <v>31</v>
      </c>
      <c r="J1" t="s">
        <v>50</v>
      </c>
      <c r="K1" t="s">
        <v>27</v>
      </c>
      <c r="O1" s="72" t="s">
        <v>39</v>
      </c>
      <c r="P1" s="72"/>
      <c r="Q1" s="5">
        <f>IF(U2=0,0,X2+5)</f>
        <v>0</v>
      </c>
    </row>
    <row r="2" spans="1:24" x14ac:dyDescent="0.3">
      <c r="A2" t="s">
        <v>23</v>
      </c>
      <c r="B2" t="s">
        <v>29</v>
      </c>
      <c r="C2" t="s">
        <v>19</v>
      </c>
      <c r="D2" t="s">
        <v>17</v>
      </c>
      <c r="E2" t="s">
        <v>9</v>
      </c>
      <c r="F2" t="s">
        <v>11</v>
      </c>
      <c r="G2" t="s">
        <v>0</v>
      </c>
      <c r="H2" t="s">
        <v>21</v>
      </c>
      <c r="I2" t="s">
        <v>28</v>
      </c>
      <c r="J2" t="s">
        <v>5</v>
      </c>
      <c r="K2" t="s">
        <v>26</v>
      </c>
      <c r="L2" s="1"/>
      <c r="O2" s="3" t="s">
        <v>30</v>
      </c>
      <c r="P2" s="3" t="s">
        <v>37</v>
      </c>
      <c r="U2">
        <f>SUM(U3:U13)</f>
        <v>0</v>
      </c>
      <c r="X2" s="2">
        <f>SUM(X3:X41)</f>
        <v>0</v>
      </c>
    </row>
    <row r="3" spans="1:24" x14ac:dyDescent="0.3">
      <c r="A3" t="s">
        <v>24</v>
      </c>
      <c r="C3" t="s">
        <v>20</v>
      </c>
      <c r="D3" s="1"/>
      <c r="E3" t="s">
        <v>10</v>
      </c>
      <c r="F3" t="s">
        <v>12</v>
      </c>
      <c r="G3" t="s">
        <v>1</v>
      </c>
      <c r="H3" t="s">
        <v>22</v>
      </c>
      <c r="J3" t="s">
        <v>6</v>
      </c>
      <c r="K3" s="1"/>
      <c r="L3" s="1"/>
      <c r="O3" s="4"/>
      <c r="P3" s="4"/>
      <c r="T3" t="s">
        <v>36</v>
      </c>
      <c r="U3">
        <f>COUNTIF($O$3:$O$28,T3)</f>
        <v>0</v>
      </c>
      <c r="V3">
        <f>IF(U3&gt;0,1,0)</f>
        <v>0</v>
      </c>
      <c r="W3" s="1">
        <v>2</v>
      </c>
      <c r="X3" s="2">
        <f>V3*W3</f>
        <v>0</v>
      </c>
    </row>
    <row r="4" spans="1:24" x14ac:dyDescent="0.3">
      <c r="A4" t="s">
        <v>25</v>
      </c>
      <c r="D4" s="1"/>
      <c r="F4" t="s">
        <v>13</v>
      </c>
      <c r="G4" t="s">
        <v>2</v>
      </c>
      <c r="J4" t="s">
        <v>7</v>
      </c>
      <c r="K4" s="1"/>
      <c r="L4" s="1"/>
      <c r="O4" s="4"/>
      <c r="P4" s="4"/>
      <c r="T4" t="s">
        <v>35</v>
      </c>
      <c r="U4">
        <f>COUNTIF($O$3:$O$28,T4)</f>
        <v>0</v>
      </c>
      <c r="V4">
        <f t="shared" ref="V4:V41" si="0">IF(U4&gt;0,1,0)</f>
        <v>0</v>
      </c>
      <c r="W4" s="1">
        <v>0</v>
      </c>
      <c r="X4" s="2">
        <f t="shared" ref="X4:X41" si="1">V4*W4</f>
        <v>0</v>
      </c>
    </row>
    <row r="5" spans="1:24" x14ac:dyDescent="0.3">
      <c r="D5" s="1"/>
      <c r="F5" t="s">
        <v>14</v>
      </c>
      <c r="G5" t="s">
        <v>3</v>
      </c>
      <c r="J5" t="s">
        <v>8</v>
      </c>
      <c r="K5" s="1"/>
      <c r="L5" s="1"/>
      <c r="O5" s="4"/>
      <c r="P5" s="4"/>
      <c r="T5" t="s">
        <v>18</v>
      </c>
      <c r="U5">
        <f t="shared" ref="U5:U13" si="2">COUNTIF($O$3:$O$28,T5)</f>
        <v>0</v>
      </c>
      <c r="V5">
        <f t="shared" si="0"/>
        <v>0</v>
      </c>
      <c r="W5" s="1">
        <v>0</v>
      </c>
      <c r="X5" s="2">
        <f t="shared" si="1"/>
        <v>0</v>
      </c>
    </row>
    <row r="6" spans="1:24" x14ac:dyDescent="0.3">
      <c r="D6" s="1"/>
      <c r="F6" t="s">
        <v>15</v>
      </c>
      <c r="G6" t="s">
        <v>4</v>
      </c>
      <c r="K6" s="1"/>
      <c r="L6" s="1"/>
      <c r="O6" s="4"/>
      <c r="P6" s="4"/>
      <c r="T6" t="s">
        <v>16</v>
      </c>
      <c r="U6">
        <f t="shared" si="2"/>
        <v>0</v>
      </c>
      <c r="V6">
        <f t="shared" si="0"/>
        <v>0</v>
      </c>
      <c r="W6" s="1">
        <v>0</v>
      </c>
      <c r="X6" s="2">
        <f t="shared" si="1"/>
        <v>0</v>
      </c>
    </row>
    <row r="7" spans="1:24" x14ac:dyDescent="0.3">
      <c r="D7" s="1"/>
      <c r="O7" s="4"/>
      <c r="P7" s="4"/>
      <c r="T7" t="s">
        <v>34</v>
      </c>
      <c r="U7">
        <f t="shared" si="2"/>
        <v>0</v>
      </c>
      <c r="V7">
        <f t="shared" si="0"/>
        <v>0</v>
      </c>
      <c r="W7" s="1">
        <v>1</v>
      </c>
      <c r="X7" s="2">
        <f t="shared" si="1"/>
        <v>0</v>
      </c>
    </row>
    <row r="8" spans="1:24" x14ac:dyDescent="0.3">
      <c r="D8" s="1"/>
      <c r="O8" s="4"/>
      <c r="P8" s="4"/>
      <c r="T8" t="s">
        <v>33</v>
      </c>
      <c r="U8">
        <f t="shared" si="2"/>
        <v>0</v>
      </c>
      <c r="V8">
        <f t="shared" si="0"/>
        <v>0</v>
      </c>
      <c r="W8" s="1">
        <v>0</v>
      </c>
      <c r="X8" s="2">
        <f t="shared" si="1"/>
        <v>0</v>
      </c>
    </row>
    <row r="9" spans="1:24" x14ac:dyDescent="0.3">
      <c r="D9" s="1"/>
      <c r="O9" s="4"/>
      <c r="P9" s="4"/>
      <c r="T9" t="s">
        <v>40</v>
      </c>
      <c r="U9">
        <f t="shared" si="2"/>
        <v>0</v>
      </c>
      <c r="V9">
        <f t="shared" si="0"/>
        <v>0</v>
      </c>
      <c r="W9" s="1">
        <v>5</v>
      </c>
      <c r="X9" s="2">
        <f>V9*W9</f>
        <v>0</v>
      </c>
    </row>
    <row r="10" spans="1:24" x14ac:dyDescent="0.3">
      <c r="D10" s="1"/>
      <c r="O10" s="4"/>
      <c r="P10" s="4"/>
      <c r="T10" t="s">
        <v>32</v>
      </c>
      <c r="U10">
        <f t="shared" si="2"/>
        <v>0</v>
      </c>
      <c r="V10">
        <f t="shared" si="0"/>
        <v>0</v>
      </c>
      <c r="W10" s="1">
        <v>5</v>
      </c>
      <c r="X10" s="2">
        <f t="shared" si="1"/>
        <v>0</v>
      </c>
    </row>
    <row r="11" spans="1:24" x14ac:dyDescent="0.3">
      <c r="D11" s="1"/>
      <c r="O11" s="4"/>
      <c r="P11" s="4"/>
      <c r="T11" t="s">
        <v>31</v>
      </c>
      <c r="U11">
        <f t="shared" si="2"/>
        <v>0</v>
      </c>
      <c r="V11">
        <f t="shared" si="0"/>
        <v>0</v>
      </c>
      <c r="W11" s="1">
        <v>5</v>
      </c>
      <c r="X11" s="2">
        <f t="shared" si="1"/>
        <v>0</v>
      </c>
    </row>
    <row r="12" spans="1:24" x14ac:dyDescent="0.3">
      <c r="D12" s="1"/>
      <c r="O12" s="4"/>
      <c r="P12" s="4"/>
      <c r="T12" t="s">
        <v>50</v>
      </c>
      <c r="U12">
        <f t="shared" si="2"/>
        <v>0</v>
      </c>
      <c r="V12">
        <f t="shared" si="0"/>
        <v>0</v>
      </c>
      <c r="W12" s="1">
        <v>0</v>
      </c>
      <c r="X12" s="2">
        <f t="shared" si="1"/>
        <v>0</v>
      </c>
    </row>
    <row r="13" spans="1:24" x14ac:dyDescent="0.3">
      <c r="D13" s="1"/>
      <c r="O13" s="4"/>
      <c r="P13" s="4"/>
      <c r="T13" t="s">
        <v>27</v>
      </c>
      <c r="U13">
        <f t="shared" si="2"/>
        <v>0</v>
      </c>
      <c r="V13">
        <f t="shared" si="0"/>
        <v>0</v>
      </c>
      <c r="W13" s="1">
        <v>5</v>
      </c>
      <c r="X13" s="2">
        <f t="shared" si="1"/>
        <v>0</v>
      </c>
    </row>
    <row r="14" spans="1:24" x14ac:dyDescent="0.3">
      <c r="D14" s="1"/>
      <c r="O14" s="4"/>
      <c r="P14" s="4"/>
      <c r="X14" s="2"/>
    </row>
    <row r="15" spans="1:24" x14ac:dyDescent="0.3">
      <c r="O15" s="4"/>
      <c r="P15" s="4"/>
      <c r="T15" t="s">
        <v>0</v>
      </c>
      <c r="U15">
        <f>COUNTIF($P$3:$P$28,T15)</f>
        <v>0</v>
      </c>
      <c r="V15">
        <f t="shared" si="0"/>
        <v>0</v>
      </c>
      <c r="W15" s="1">
        <v>5</v>
      </c>
      <c r="X15" s="2">
        <f t="shared" si="1"/>
        <v>0</v>
      </c>
    </row>
    <row r="16" spans="1:24" x14ac:dyDescent="0.3">
      <c r="D16" s="1"/>
      <c r="O16" s="4"/>
      <c r="P16" s="4"/>
      <c r="T16" t="s">
        <v>1</v>
      </c>
      <c r="U16">
        <f t="shared" ref="U16:U41" si="3">COUNTIF($P$3:$P$28,T16)</f>
        <v>0</v>
      </c>
      <c r="V16">
        <f t="shared" si="0"/>
        <v>0</v>
      </c>
      <c r="W16" s="1">
        <v>5</v>
      </c>
      <c r="X16" s="2">
        <f t="shared" si="1"/>
        <v>0</v>
      </c>
    </row>
    <row r="17" spans="4:24" x14ac:dyDescent="0.3">
      <c r="O17" s="4"/>
      <c r="P17" s="4"/>
      <c r="T17" t="s">
        <v>2</v>
      </c>
      <c r="U17">
        <f t="shared" si="3"/>
        <v>0</v>
      </c>
      <c r="V17">
        <f t="shared" si="0"/>
        <v>0</v>
      </c>
      <c r="W17" s="1">
        <v>5</v>
      </c>
      <c r="X17" s="2">
        <f t="shared" si="1"/>
        <v>0</v>
      </c>
    </row>
    <row r="18" spans="4:24" x14ac:dyDescent="0.3">
      <c r="D18" s="1"/>
      <c r="O18" s="4"/>
      <c r="P18" s="4"/>
      <c r="T18" t="s">
        <v>3</v>
      </c>
      <c r="U18">
        <f t="shared" si="3"/>
        <v>0</v>
      </c>
      <c r="V18">
        <f t="shared" si="0"/>
        <v>0</v>
      </c>
      <c r="W18" s="1">
        <v>5</v>
      </c>
      <c r="X18" s="2">
        <f t="shared" si="1"/>
        <v>0</v>
      </c>
    </row>
    <row r="19" spans="4:24" x14ac:dyDescent="0.3">
      <c r="D19" s="1"/>
      <c r="O19" s="4"/>
      <c r="P19" s="4"/>
      <c r="T19" t="s">
        <v>4</v>
      </c>
      <c r="U19">
        <f t="shared" si="3"/>
        <v>0</v>
      </c>
      <c r="V19">
        <f t="shared" si="0"/>
        <v>0</v>
      </c>
      <c r="W19" s="1">
        <v>5</v>
      </c>
      <c r="X19" s="2">
        <f t="shared" si="1"/>
        <v>0</v>
      </c>
    </row>
    <row r="20" spans="4:24" x14ac:dyDescent="0.3">
      <c r="D20" s="1"/>
      <c r="O20" s="4"/>
      <c r="P20" s="4"/>
      <c r="T20" t="s">
        <v>5</v>
      </c>
      <c r="U20">
        <f t="shared" si="3"/>
        <v>0</v>
      </c>
      <c r="V20">
        <f t="shared" si="0"/>
        <v>0</v>
      </c>
      <c r="W20" s="1">
        <v>0</v>
      </c>
      <c r="X20" s="2">
        <f t="shared" si="1"/>
        <v>0</v>
      </c>
    </row>
    <row r="21" spans="4:24" x14ac:dyDescent="0.3">
      <c r="D21" s="1"/>
      <c r="O21" s="4"/>
      <c r="P21" s="4"/>
      <c r="T21" t="s">
        <v>6</v>
      </c>
      <c r="U21">
        <f t="shared" si="3"/>
        <v>0</v>
      </c>
      <c r="V21">
        <f t="shared" si="0"/>
        <v>0</v>
      </c>
      <c r="W21" s="1">
        <v>0</v>
      </c>
      <c r="X21" s="2">
        <f t="shared" si="1"/>
        <v>0</v>
      </c>
    </row>
    <row r="22" spans="4:24" x14ac:dyDescent="0.3">
      <c r="D22" s="1"/>
      <c r="O22" s="4"/>
      <c r="P22" s="4"/>
      <c r="T22" t="s">
        <v>7</v>
      </c>
      <c r="U22">
        <f t="shared" si="3"/>
        <v>0</v>
      </c>
      <c r="V22">
        <f t="shared" si="0"/>
        <v>0</v>
      </c>
      <c r="W22" s="1">
        <v>0</v>
      </c>
      <c r="X22" s="2">
        <f t="shared" si="1"/>
        <v>0</v>
      </c>
    </row>
    <row r="23" spans="4:24" x14ac:dyDescent="0.3">
      <c r="D23" s="1"/>
      <c r="O23" s="4"/>
      <c r="P23" s="4"/>
      <c r="T23" t="s">
        <v>8</v>
      </c>
      <c r="U23">
        <f t="shared" si="3"/>
        <v>0</v>
      </c>
      <c r="V23">
        <f t="shared" si="0"/>
        <v>0</v>
      </c>
      <c r="W23" s="1">
        <v>10</v>
      </c>
      <c r="X23" s="2">
        <f t="shared" si="1"/>
        <v>0</v>
      </c>
    </row>
    <row r="24" spans="4:24" x14ac:dyDescent="0.3">
      <c r="O24" s="4"/>
      <c r="P24" s="4"/>
      <c r="T24" t="s">
        <v>9</v>
      </c>
      <c r="U24">
        <f t="shared" si="3"/>
        <v>0</v>
      </c>
      <c r="V24">
        <f t="shared" si="0"/>
        <v>0</v>
      </c>
      <c r="W24" s="1">
        <v>1</v>
      </c>
      <c r="X24" s="2">
        <f t="shared" si="1"/>
        <v>0</v>
      </c>
    </row>
    <row r="25" spans="4:24" x14ac:dyDescent="0.3">
      <c r="O25" s="4"/>
      <c r="P25" s="4"/>
      <c r="T25" t="s">
        <v>10</v>
      </c>
      <c r="U25">
        <f t="shared" si="3"/>
        <v>0</v>
      </c>
      <c r="V25">
        <f t="shared" si="0"/>
        <v>0</v>
      </c>
      <c r="W25" s="1">
        <v>1</v>
      </c>
      <c r="X25" s="2">
        <f t="shared" si="1"/>
        <v>0</v>
      </c>
    </row>
    <row r="26" spans="4:24" x14ac:dyDescent="0.3">
      <c r="O26" s="4"/>
      <c r="P26" s="4"/>
      <c r="T26" t="s">
        <v>11</v>
      </c>
      <c r="U26">
        <f t="shared" si="3"/>
        <v>0</v>
      </c>
      <c r="V26">
        <f t="shared" si="0"/>
        <v>0</v>
      </c>
      <c r="W26" s="1">
        <v>0</v>
      </c>
      <c r="X26" s="2">
        <f t="shared" si="1"/>
        <v>0</v>
      </c>
    </row>
    <row r="27" spans="4:24" x14ac:dyDescent="0.3">
      <c r="O27" s="4"/>
      <c r="P27" s="4"/>
      <c r="T27" t="s">
        <v>12</v>
      </c>
      <c r="U27">
        <f t="shared" si="3"/>
        <v>0</v>
      </c>
      <c r="V27">
        <f t="shared" si="0"/>
        <v>0</v>
      </c>
      <c r="W27" s="1">
        <v>0</v>
      </c>
      <c r="X27" s="2">
        <f t="shared" si="1"/>
        <v>0</v>
      </c>
    </row>
    <row r="28" spans="4:24" x14ac:dyDescent="0.3">
      <c r="O28" s="4"/>
      <c r="P28" s="4"/>
      <c r="T28" t="s">
        <v>13</v>
      </c>
      <c r="U28">
        <f t="shared" si="3"/>
        <v>0</v>
      </c>
      <c r="V28">
        <f t="shared" si="0"/>
        <v>0</v>
      </c>
      <c r="W28" s="1">
        <v>0</v>
      </c>
      <c r="X28" s="2">
        <f t="shared" si="1"/>
        <v>0</v>
      </c>
    </row>
    <row r="29" spans="4:24" x14ac:dyDescent="0.3">
      <c r="O29" t="s">
        <v>38</v>
      </c>
      <c r="P29" t="s">
        <v>38</v>
      </c>
      <c r="T29" t="s">
        <v>14</v>
      </c>
      <c r="U29">
        <f t="shared" si="3"/>
        <v>0</v>
      </c>
      <c r="V29">
        <f t="shared" si="0"/>
        <v>0</v>
      </c>
      <c r="W29" s="1">
        <v>0</v>
      </c>
      <c r="X29" s="2">
        <f t="shared" si="1"/>
        <v>0</v>
      </c>
    </row>
    <row r="30" spans="4:24" x14ac:dyDescent="0.3">
      <c r="T30" t="s">
        <v>15</v>
      </c>
      <c r="U30">
        <f t="shared" si="3"/>
        <v>0</v>
      </c>
      <c r="V30">
        <f t="shared" si="0"/>
        <v>0</v>
      </c>
      <c r="W30" s="1">
        <v>0</v>
      </c>
      <c r="X30" s="2">
        <f t="shared" si="1"/>
        <v>0</v>
      </c>
    </row>
    <row r="31" spans="4:24" x14ac:dyDescent="0.3">
      <c r="T31" t="s">
        <v>17</v>
      </c>
      <c r="U31">
        <f t="shared" si="3"/>
        <v>0</v>
      </c>
      <c r="V31">
        <f t="shared" si="0"/>
        <v>0</v>
      </c>
      <c r="W31" s="1">
        <v>0</v>
      </c>
      <c r="X31" s="2">
        <f t="shared" si="1"/>
        <v>0</v>
      </c>
    </row>
    <row r="32" spans="4:24" x14ac:dyDescent="0.3">
      <c r="T32" t="s">
        <v>19</v>
      </c>
      <c r="U32">
        <f t="shared" si="3"/>
        <v>0</v>
      </c>
      <c r="V32">
        <f t="shared" si="0"/>
        <v>0</v>
      </c>
      <c r="W32" s="1">
        <v>0</v>
      </c>
      <c r="X32" s="2">
        <f t="shared" si="1"/>
        <v>0</v>
      </c>
    </row>
    <row r="33" spans="20:24" x14ac:dyDescent="0.3">
      <c r="T33" t="s">
        <v>20</v>
      </c>
      <c r="U33">
        <f t="shared" si="3"/>
        <v>0</v>
      </c>
      <c r="V33">
        <f t="shared" si="0"/>
        <v>0</v>
      </c>
      <c r="W33" s="1">
        <v>0</v>
      </c>
      <c r="X33" s="2">
        <f t="shared" si="1"/>
        <v>0</v>
      </c>
    </row>
    <row r="34" spans="20:24" x14ac:dyDescent="0.3">
      <c r="T34" t="s">
        <v>21</v>
      </c>
      <c r="U34">
        <f t="shared" si="3"/>
        <v>0</v>
      </c>
      <c r="V34">
        <f t="shared" si="0"/>
        <v>0</v>
      </c>
      <c r="W34" s="1">
        <v>20</v>
      </c>
      <c r="X34" s="2">
        <f t="shared" si="1"/>
        <v>0</v>
      </c>
    </row>
    <row r="35" spans="20:24" x14ac:dyDescent="0.3">
      <c r="T35" t="s">
        <v>22</v>
      </c>
      <c r="U35">
        <f t="shared" si="3"/>
        <v>0</v>
      </c>
      <c r="V35">
        <f t="shared" si="0"/>
        <v>0</v>
      </c>
      <c r="W35" s="1">
        <v>20</v>
      </c>
      <c r="X35" s="2">
        <f t="shared" si="1"/>
        <v>0</v>
      </c>
    </row>
    <row r="36" spans="20:24" x14ac:dyDescent="0.3">
      <c r="T36" t="s">
        <v>28</v>
      </c>
      <c r="U36">
        <f t="shared" si="3"/>
        <v>0</v>
      </c>
      <c r="V36">
        <f t="shared" si="0"/>
        <v>0</v>
      </c>
      <c r="W36" s="1">
        <v>0</v>
      </c>
      <c r="X36" s="2">
        <f t="shared" si="1"/>
        <v>0</v>
      </c>
    </row>
    <row r="37" spans="20:24" x14ac:dyDescent="0.3">
      <c r="T37" t="s">
        <v>29</v>
      </c>
      <c r="U37">
        <f t="shared" si="3"/>
        <v>0</v>
      </c>
      <c r="V37">
        <f t="shared" si="0"/>
        <v>0</v>
      </c>
      <c r="W37" s="1">
        <v>0</v>
      </c>
      <c r="X37" s="2">
        <f t="shared" si="1"/>
        <v>0</v>
      </c>
    </row>
    <row r="38" spans="20:24" x14ac:dyDescent="0.3">
      <c r="T38" t="s">
        <v>23</v>
      </c>
      <c r="U38">
        <f t="shared" si="3"/>
        <v>0</v>
      </c>
      <c r="V38">
        <f t="shared" si="0"/>
        <v>0</v>
      </c>
      <c r="W38" s="1">
        <v>3</v>
      </c>
      <c r="X38" s="2">
        <f t="shared" si="1"/>
        <v>0</v>
      </c>
    </row>
    <row r="39" spans="20:24" x14ac:dyDescent="0.3">
      <c r="T39" t="s">
        <v>24</v>
      </c>
      <c r="U39">
        <f t="shared" si="3"/>
        <v>0</v>
      </c>
      <c r="V39">
        <f t="shared" si="0"/>
        <v>0</v>
      </c>
      <c r="W39" s="1">
        <v>3</v>
      </c>
      <c r="X39" s="2">
        <f t="shared" si="1"/>
        <v>0</v>
      </c>
    </row>
    <row r="40" spans="20:24" x14ac:dyDescent="0.3">
      <c r="T40" t="s">
        <v>25</v>
      </c>
      <c r="U40">
        <f t="shared" si="3"/>
        <v>0</v>
      </c>
      <c r="V40">
        <f t="shared" si="0"/>
        <v>0</v>
      </c>
      <c r="W40" s="1">
        <v>3</v>
      </c>
      <c r="X40" s="2">
        <f t="shared" si="1"/>
        <v>0</v>
      </c>
    </row>
    <row r="41" spans="20:24" x14ac:dyDescent="0.3">
      <c r="T41" t="s">
        <v>26</v>
      </c>
      <c r="U41">
        <f t="shared" si="3"/>
        <v>0</v>
      </c>
      <c r="V41">
        <f t="shared" si="0"/>
        <v>0</v>
      </c>
      <c r="W41" s="1">
        <v>0</v>
      </c>
      <c r="X41" s="2">
        <f t="shared" si="1"/>
        <v>0</v>
      </c>
    </row>
  </sheetData>
  <sheetProtection algorithmName="SHA-512" hashValue="sPmI/osVl69KZ7E4Avjtc0vgpMXDj++W29cCzBW7FytpvYDiWZhJkF4N5MuGkanNGQhUv/S+RJNiubTr9Qw+4w==" saltValue="lnJXvNCC/rVNRd0QcSNqag==" spinCount="100000" sheet="1" objects="1" scenarios="1"/>
  <mergeCells count="1">
    <mergeCell ref="O1:P1"/>
  </mergeCells>
  <dataValidations count="2">
    <dataValidation type="list" allowBlank="1" showInputMessage="1" showErrorMessage="1" sqref="P3:P28" xr:uid="{1B7E9652-BFB2-4989-8DC1-E0A3F1FBCD25}">
      <formula1>INDIRECT(O3)</formula1>
    </dataValidation>
    <dataValidation type="list" allowBlank="1" showErrorMessage="1" promptTitle="Scegliere Dipartimento" sqref="O3:O28" xr:uid="{D47ECB3B-591B-4029-AFE0-3C7F9ED3EA35}">
      <formula1>$A$1:$K$1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B1AB-E16C-468F-83CA-49A7B17FE34F}">
  <dimension ref="A1:AA41"/>
  <sheetViews>
    <sheetView tabSelected="1" topLeftCell="O1" workbookViewId="0">
      <selection activeCell="AF10" sqref="AF10"/>
    </sheetView>
  </sheetViews>
  <sheetFormatPr defaultRowHeight="14.4" x14ac:dyDescent="0.3"/>
  <cols>
    <col min="1" max="1" width="16.88671875" hidden="1" customWidth="1"/>
    <col min="2" max="2" width="11.21875" hidden="1" customWidth="1"/>
    <col min="3" max="3" width="15.5546875" hidden="1" customWidth="1"/>
    <col min="4" max="4" width="6.33203125" hidden="1" customWidth="1"/>
    <col min="5" max="5" width="30" hidden="1" customWidth="1"/>
    <col min="6" max="6" width="32.6640625" hidden="1" customWidth="1"/>
    <col min="7" max="7" width="25" hidden="1" customWidth="1"/>
    <col min="8" max="8" width="23.109375" style="1" hidden="1" customWidth="1"/>
    <col min="9" max="9" width="14.109375" style="1" hidden="1" customWidth="1"/>
    <col min="10" max="10" width="23.5546875" hidden="1" customWidth="1"/>
    <col min="11" max="11" width="9.21875" hidden="1" customWidth="1"/>
    <col min="12" max="14" width="8.88671875" hidden="1" customWidth="1"/>
    <col min="15" max="15" width="37.109375" customWidth="1"/>
    <col min="16" max="16" width="26.21875" customWidth="1"/>
    <col min="17" max="17" width="17.88671875" customWidth="1"/>
    <col min="18" max="18" width="0" hidden="1" customWidth="1"/>
    <col min="19" max="19" width="8.88671875" hidden="1" customWidth="1"/>
    <col min="20" max="20" width="32.6640625" hidden="1" customWidth="1"/>
    <col min="21" max="22" width="2" hidden="1" customWidth="1"/>
    <col min="23" max="23" width="8.21875" hidden="1" customWidth="1"/>
    <col min="24" max="24" width="11.77734375" hidden="1" customWidth="1"/>
    <col min="25" max="27" width="8.88671875" hidden="1" customWidth="1"/>
    <col min="28" max="29" width="0" hidden="1" customWidth="1"/>
  </cols>
  <sheetData>
    <row r="1" spans="1:24" x14ac:dyDescent="0.3">
      <c r="A1" t="s">
        <v>36</v>
      </c>
      <c r="B1" t="s">
        <v>35</v>
      </c>
      <c r="C1" t="s">
        <v>18</v>
      </c>
      <c r="D1" t="s">
        <v>16</v>
      </c>
      <c r="E1" t="s">
        <v>34</v>
      </c>
      <c r="F1" t="s">
        <v>33</v>
      </c>
      <c r="G1" t="s">
        <v>40</v>
      </c>
      <c r="H1" t="s">
        <v>32</v>
      </c>
      <c r="I1" t="s">
        <v>31</v>
      </c>
      <c r="J1" t="s">
        <v>50</v>
      </c>
      <c r="K1" t="s">
        <v>27</v>
      </c>
      <c r="O1" s="72" t="s">
        <v>39</v>
      </c>
      <c r="P1" s="72"/>
      <c r="Q1" s="5">
        <f>IF(U2=0,0,X2+15)</f>
        <v>0</v>
      </c>
    </row>
    <row r="2" spans="1:24" x14ac:dyDescent="0.3">
      <c r="A2" t="s">
        <v>23</v>
      </c>
      <c r="B2" t="s">
        <v>29</v>
      </c>
      <c r="C2" t="s">
        <v>19</v>
      </c>
      <c r="D2" t="s">
        <v>17</v>
      </c>
      <c r="E2" t="s">
        <v>9</v>
      </c>
      <c r="F2" t="s">
        <v>11</v>
      </c>
      <c r="G2" t="s">
        <v>0</v>
      </c>
      <c r="H2" t="s">
        <v>21</v>
      </c>
      <c r="I2" t="s">
        <v>28</v>
      </c>
      <c r="J2" t="s">
        <v>5</v>
      </c>
      <c r="K2" t="s">
        <v>26</v>
      </c>
      <c r="L2" s="1"/>
      <c r="O2" s="3" t="s">
        <v>30</v>
      </c>
      <c r="P2" s="3" t="s">
        <v>37</v>
      </c>
      <c r="U2">
        <f>SUM(U3:U13)</f>
        <v>0</v>
      </c>
      <c r="X2" s="2">
        <f>SUM(X3:X41)</f>
        <v>0</v>
      </c>
    </row>
    <row r="3" spans="1:24" x14ac:dyDescent="0.3">
      <c r="A3" t="s">
        <v>24</v>
      </c>
      <c r="C3" t="s">
        <v>20</v>
      </c>
      <c r="D3" s="1"/>
      <c r="E3" t="s">
        <v>10</v>
      </c>
      <c r="F3" t="s">
        <v>12</v>
      </c>
      <c r="G3" t="s">
        <v>1</v>
      </c>
      <c r="H3" t="s">
        <v>22</v>
      </c>
      <c r="J3" t="s">
        <v>6</v>
      </c>
      <c r="K3" s="1"/>
      <c r="L3" s="1"/>
      <c r="O3" s="4"/>
      <c r="P3" s="4"/>
      <c r="T3" t="s">
        <v>36</v>
      </c>
      <c r="U3">
        <f>COUNTIF($O$3:$O$28,T3)</f>
        <v>0</v>
      </c>
      <c r="V3">
        <f>IF(U3&gt;0,1,0)</f>
        <v>0</v>
      </c>
      <c r="W3" s="1">
        <v>5</v>
      </c>
      <c r="X3" s="2">
        <f>V3*W3</f>
        <v>0</v>
      </c>
    </row>
    <row r="4" spans="1:24" x14ac:dyDescent="0.3">
      <c r="A4" t="s">
        <v>25</v>
      </c>
      <c r="D4" s="1"/>
      <c r="F4" t="s">
        <v>13</v>
      </c>
      <c r="G4" t="s">
        <v>2</v>
      </c>
      <c r="J4" t="s">
        <v>7</v>
      </c>
      <c r="K4" s="1"/>
      <c r="L4" s="1"/>
      <c r="O4" s="4"/>
      <c r="P4" s="4"/>
      <c r="T4" t="s">
        <v>35</v>
      </c>
      <c r="U4">
        <f>COUNTIF($O$3:$O$28,T4)</f>
        <v>0</v>
      </c>
      <c r="V4">
        <f t="shared" ref="V4:V41" si="0">IF(U4&gt;0,1,0)</f>
        <v>0</v>
      </c>
      <c r="W4" s="1">
        <v>35</v>
      </c>
      <c r="X4" s="2">
        <f t="shared" ref="X4:X41" si="1">V4*W4</f>
        <v>0</v>
      </c>
    </row>
    <row r="5" spans="1:24" x14ac:dyDescent="0.3">
      <c r="D5" s="1"/>
      <c r="F5" t="s">
        <v>14</v>
      </c>
      <c r="G5" t="s">
        <v>3</v>
      </c>
      <c r="J5" t="s">
        <v>8</v>
      </c>
      <c r="K5" s="1"/>
      <c r="L5" s="1"/>
      <c r="O5" s="4"/>
      <c r="P5" s="4"/>
      <c r="T5" t="s">
        <v>18</v>
      </c>
      <c r="U5">
        <f t="shared" ref="U5:U13" si="2">COUNTIF($O$3:$O$28,T5)</f>
        <v>0</v>
      </c>
      <c r="V5">
        <f t="shared" si="0"/>
        <v>0</v>
      </c>
      <c r="W5" s="1">
        <v>0</v>
      </c>
      <c r="X5" s="2">
        <f t="shared" si="1"/>
        <v>0</v>
      </c>
    </row>
    <row r="6" spans="1:24" x14ac:dyDescent="0.3">
      <c r="D6" s="1"/>
      <c r="F6" t="s">
        <v>15</v>
      </c>
      <c r="G6" t="s">
        <v>4</v>
      </c>
      <c r="K6" s="1"/>
      <c r="L6" s="1"/>
      <c r="O6" s="4"/>
      <c r="P6" s="4"/>
      <c r="T6" t="s">
        <v>16</v>
      </c>
      <c r="U6">
        <f t="shared" si="2"/>
        <v>0</v>
      </c>
      <c r="V6">
        <f t="shared" si="0"/>
        <v>0</v>
      </c>
      <c r="W6" s="1">
        <v>0</v>
      </c>
      <c r="X6" s="2">
        <f t="shared" si="1"/>
        <v>0</v>
      </c>
    </row>
    <row r="7" spans="1:24" x14ac:dyDescent="0.3">
      <c r="D7" s="1"/>
      <c r="O7" s="4"/>
      <c r="P7" s="4"/>
      <c r="T7" t="s">
        <v>34</v>
      </c>
      <c r="U7">
        <f t="shared" si="2"/>
        <v>0</v>
      </c>
      <c r="V7">
        <f t="shared" si="0"/>
        <v>0</v>
      </c>
      <c r="W7" s="1">
        <v>0</v>
      </c>
      <c r="X7" s="2">
        <f t="shared" si="1"/>
        <v>0</v>
      </c>
    </row>
    <row r="8" spans="1:24" x14ac:dyDescent="0.3">
      <c r="D8" s="1"/>
      <c r="O8" s="4"/>
      <c r="P8" s="4"/>
      <c r="T8" t="s">
        <v>33</v>
      </c>
      <c r="U8">
        <f t="shared" si="2"/>
        <v>0</v>
      </c>
      <c r="V8">
        <f t="shared" si="0"/>
        <v>0</v>
      </c>
      <c r="W8" s="1">
        <v>0</v>
      </c>
      <c r="X8" s="2">
        <f t="shared" si="1"/>
        <v>0</v>
      </c>
    </row>
    <row r="9" spans="1:24" x14ac:dyDescent="0.3">
      <c r="D9" s="1"/>
      <c r="O9" s="4"/>
      <c r="P9" s="4"/>
      <c r="T9" t="s">
        <v>40</v>
      </c>
      <c r="U9">
        <f t="shared" si="2"/>
        <v>0</v>
      </c>
      <c r="V9">
        <f t="shared" si="0"/>
        <v>0</v>
      </c>
      <c r="W9" s="1">
        <v>0</v>
      </c>
      <c r="X9" s="2">
        <f t="shared" si="1"/>
        <v>0</v>
      </c>
    </row>
    <row r="10" spans="1:24" x14ac:dyDescent="0.3">
      <c r="D10" s="1"/>
      <c r="O10" s="4"/>
      <c r="P10" s="4"/>
      <c r="T10" t="s">
        <v>32</v>
      </c>
      <c r="U10">
        <f t="shared" si="2"/>
        <v>0</v>
      </c>
      <c r="V10">
        <f t="shared" si="0"/>
        <v>0</v>
      </c>
      <c r="W10" s="1">
        <v>0</v>
      </c>
      <c r="X10" s="2">
        <f t="shared" si="1"/>
        <v>0</v>
      </c>
    </row>
    <row r="11" spans="1:24" x14ac:dyDescent="0.3">
      <c r="D11" s="1"/>
      <c r="O11" s="4"/>
      <c r="P11" s="4"/>
      <c r="T11" t="s">
        <v>31</v>
      </c>
      <c r="U11">
        <f t="shared" si="2"/>
        <v>0</v>
      </c>
      <c r="V11">
        <f t="shared" si="0"/>
        <v>0</v>
      </c>
      <c r="W11" s="1">
        <v>0</v>
      </c>
      <c r="X11" s="2">
        <f t="shared" si="1"/>
        <v>0</v>
      </c>
    </row>
    <row r="12" spans="1:24" x14ac:dyDescent="0.3">
      <c r="D12" s="1"/>
      <c r="O12" s="4"/>
      <c r="P12" s="4"/>
      <c r="T12" t="s">
        <v>50</v>
      </c>
      <c r="U12">
        <f t="shared" si="2"/>
        <v>0</v>
      </c>
      <c r="V12">
        <f t="shared" si="0"/>
        <v>0</v>
      </c>
      <c r="W12" s="1">
        <v>0</v>
      </c>
      <c r="X12" s="2">
        <f t="shared" si="1"/>
        <v>0</v>
      </c>
    </row>
    <row r="13" spans="1:24" x14ac:dyDescent="0.3">
      <c r="D13" s="1"/>
      <c r="O13" s="4"/>
      <c r="P13" s="4"/>
      <c r="T13" t="s">
        <v>27</v>
      </c>
      <c r="U13">
        <f t="shared" si="2"/>
        <v>0</v>
      </c>
      <c r="V13">
        <f t="shared" si="0"/>
        <v>0</v>
      </c>
      <c r="W13" s="1">
        <v>35</v>
      </c>
      <c r="X13" s="2">
        <f t="shared" si="1"/>
        <v>0</v>
      </c>
    </row>
    <row r="14" spans="1:24" x14ac:dyDescent="0.3">
      <c r="D14" s="1"/>
      <c r="O14" s="4"/>
      <c r="P14" s="4"/>
      <c r="X14" s="2"/>
    </row>
    <row r="15" spans="1:24" x14ac:dyDescent="0.3">
      <c r="O15" s="4"/>
      <c r="P15" s="4"/>
      <c r="T15" t="s">
        <v>0</v>
      </c>
      <c r="U15">
        <f>COUNTIF($P$3:$P$28,T15)</f>
        <v>0</v>
      </c>
      <c r="V15">
        <f t="shared" si="0"/>
        <v>0</v>
      </c>
      <c r="W15" s="1">
        <v>0</v>
      </c>
      <c r="X15" s="2">
        <f t="shared" si="1"/>
        <v>0</v>
      </c>
    </row>
    <row r="16" spans="1:24" x14ac:dyDescent="0.3">
      <c r="D16" s="1"/>
      <c r="O16" s="4"/>
      <c r="P16" s="4"/>
      <c r="T16" t="s">
        <v>1</v>
      </c>
      <c r="U16">
        <f t="shared" ref="U16:U41" si="3">COUNTIF($P$3:$P$28,T16)</f>
        <v>0</v>
      </c>
      <c r="V16">
        <f t="shared" si="0"/>
        <v>0</v>
      </c>
      <c r="W16" s="1">
        <v>0</v>
      </c>
      <c r="X16" s="2">
        <f t="shared" si="1"/>
        <v>0</v>
      </c>
    </row>
    <row r="17" spans="4:24" x14ac:dyDescent="0.3">
      <c r="O17" s="4"/>
      <c r="P17" s="4"/>
      <c r="T17" t="s">
        <v>2</v>
      </c>
      <c r="U17">
        <f t="shared" si="3"/>
        <v>0</v>
      </c>
      <c r="V17">
        <f t="shared" si="0"/>
        <v>0</v>
      </c>
      <c r="W17" s="1">
        <v>0</v>
      </c>
      <c r="X17" s="2">
        <f t="shared" si="1"/>
        <v>0</v>
      </c>
    </row>
    <row r="18" spans="4:24" x14ac:dyDescent="0.3">
      <c r="D18" s="1"/>
      <c r="O18" s="4"/>
      <c r="P18" s="4"/>
      <c r="T18" t="s">
        <v>3</v>
      </c>
      <c r="U18">
        <f t="shared" si="3"/>
        <v>0</v>
      </c>
      <c r="V18">
        <f t="shared" si="0"/>
        <v>0</v>
      </c>
      <c r="W18" s="1">
        <v>0</v>
      </c>
      <c r="X18" s="2">
        <f t="shared" si="1"/>
        <v>0</v>
      </c>
    </row>
    <row r="19" spans="4:24" x14ac:dyDescent="0.3">
      <c r="D19" s="1"/>
      <c r="O19" s="4"/>
      <c r="P19" s="4"/>
      <c r="T19" t="s">
        <v>4</v>
      </c>
      <c r="U19">
        <f t="shared" si="3"/>
        <v>0</v>
      </c>
      <c r="V19">
        <f t="shared" si="0"/>
        <v>0</v>
      </c>
      <c r="W19" s="1">
        <v>0</v>
      </c>
      <c r="X19" s="2">
        <f t="shared" si="1"/>
        <v>0</v>
      </c>
    </row>
    <row r="20" spans="4:24" x14ac:dyDescent="0.3">
      <c r="D20" s="1"/>
      <c r="O20" s="4"/>
      <c r="P20" s="4"/>
      <c r="T20" t="s">
        <v>5</v>
      </c>
      <c r="U20">
        <f t="shared" si="3"/>
        <v>0</v>
      </c>
      <c r="V20">
        <f t="shared" si="0"/>
        <v>0</v>
      </c>
      <c r="W20" s="1">
        <v>0</v>
      </c>
      <c r="X20" s="2">
        <f t="shared" si="1"/>
        <v>0</v>
      </c>
    </row>
    <row r="21" spans="4:24" x14ac:dyDescent="0.3">
      <c r="D21" s="1"/>
      <c r="O21" s="4"/>
      <c r="P21" s="4"/>
      <c r="T21" t="s">
        <v>6</v>
      </c>
      <c r="U21">
        <f t="shared" si="3"/>
        <v>0</v>
      </c>
      <c r="V21">
        <f t="shared" si="0"/>
        <v>0</v>
      </c>
      <c r="W21" s="1">
        <v>0</v>
      </c>
      <c r="X21" s="2">
        <f t="shared" si="1"/>
        <v>0</v>
      </c>
    </row>
    <row r="22" spans="4:24" x14ac:dyDescent="0.3">
      <c r="D22" s="1"/>
      <c r="O22" s="4"/>
      <c r="P22" s="4"/>
      <c r="T22" t="s">
        <v>7</v>
      </c>
      <c r="U22">
        <f t="shared" si="3"/>
        <v>0</v>
      </c>
      <c r="V22">
        <f t="shared" si="0"/>
        <v>0</v>
      </c>
      <c r="W22" s="1">
        <v>0</v>
      </c>
      <c r="X22" s="2">
        <f t="shared" si="1"/>
        <v>0</v>
      </c>
    </row>
    <row r="23" spans="4:24" x14ac:dyDescent="0.3">
      <c r="D23" s="1"/>
      <c r="O23" s="4"/>
      <c r="P23" s="4"/>
      <c r="T23" t="s">
        <v>8</v>
      </c>
      <c r="U23">
        <f t="shared" si="3"/>
        <v>0</v>
      </c>
      <c r="V23">
        <f t="shared" si="0"/>
        <v>0</v>
      </c>
      <c r="W23" s="1">
        <v>35</v>
      </c>
      <c r="X23" s="2">
        <f t="shared" si="1"/>
        <v>0</v>
      </c>
    </row>
    <row r="24" spans="4:24" x14ac:dyDescent="0.3">
      <c r="O24" s="4"/>
      <c r="P24" s="4"/>
      <c r="T24" t="s">
        <v>9</v>
      </c>
      <c r="U24">
        <f t="shared" si="3"/>
        <v>0</v>
      </c>
      <c r="V24">
        <f t="shared" si="0"/>
        <v>0</v>
      </c>
      <c r="W24" s="1">
        <v>0</v>
      </c>
      <c r="X24" s="2">
        <f t="shared" si="1"/>
        <v>0</v>
      </c>
    </row>
    <row r="25" spans="4:24" x14ac:dyDescent="0.3">
      <c r="O25" s="4"/>
      <c r="P25" s="4"/>
      <c r="T25" t="s">
        <v>10</v>
      </c>
      <c r="U25">
        <f t="shared" si="3"/>
        <v>0</v>
      </c>
      <c r="V25">
        <f t="shared" si="0"/>
        <v>0</v>
      </c>
      <c r="W25" s="1">
        <v>0</v>
      </c>
      <c r="X25" s="2">
        <f t="shared" si="1"/>
        <v>0</v>
      </c>
    </row>
    <row r="26" spans="4:24" x14ac:dyDescent="0.3">
      <c r="O26" s="4"/>
      <c r="P26" s="4"/>
      <c r="T26" t="s">
        <v>11</v>
      </c>
      <c r="U26">
        <f t="shared" si="3"/>
        <v>0</v>
      </c>
      <c r="V26">
        <f t="shared" si="0"/>
        <v>0</v>
      </c>
      <c r="W26" s="1">
        <v>0</v>
      </c>
      <c r="X26" s="2">
        <f t="shared" si="1"/>
        <v>0</v>
      </c>
    </row>
    <row r="27" spans="4:24" x14ac:dyDescent="0.3">
      <c r="O27" s="4"/>
      <c r="P27" s="4"/>
      <c r="T27" t="s">
        <v>12</v>
      </c>
      <c r="U27">
        <f t="shared" si="3"/>
        <v>0</v>
      </c>
      <c r="V27">
        <f t="shared" si="0"/>
        <v>0</v>
      </c>
      <c r="W27" s="1">
        <v>0</v>
      </c>
      <c r="X27" s="2">
        <f t="shared" si="1"/>
        <v>0</v>
      </c>
    </row>
    <row r="28" spans="4:24" x14ac:dyDescent="0.3">
      <c r="O28" s="4"/>
      <c r="P28" s="4"/>
      <c r="T28" t="s">
        <v>13</v>
      </c>
      <c r="U28">
        <f t="shared" si="3"/>
        <v>0</v>
      </c>
      <c r="V28">
        <f t="shared" si="0"/>
        <v>0</v>
      </c>
      <c r="W28" s="1">
        <v>0</v>
      </c>
      <c r="X28" s="2">
        <f t="shared" si="1"/>
        <v>0</v>
      </c>
    </row>
    <row r="29" spans="4:24" x14ac:dyDescent="0.3">
      <c r="O29" t="s">
        <v>38</v>
      </c>
      <c r="P29" t="s">
        <v>38</v>
      </c>
      <c r="T29" t="s">
        <v>14</v>
      </c>
      <c r="U29">
        <f t="shared" si="3"/>
        <v>0</v>
      </c>
      <c r="V29">
        <f t="shared" si="0"/>
        <v>0</v>
      </c>
      <c r="W29" s="1">
        <v>0</v>
      </c>
      <c r="X29" s="2">
        <f t="shared" si="1"/>
        <v>0</v>
      </c>
    </row>
    <row r="30" spans="4:24" x14ac:dyDescent="0.3">
      <c r="T30" t="s">
        <v>15</v>
      </c>
      <c r="U30">
        <f t="shared" si="3"/>
        <v>0</v>
      </c>
      <c r="V30">
        <f t="shared" si="0"/>
        <v>0</v>
      </c>
      <c r="W30" s="1">
        <v>0</v>
      </c>
      <c r="X30" s="2">
        <f t="shared" si="1"/>
        <v>0</v>
      </c>
    </row>
    <row r="31" spans="4:24" x14ac:dyDescent="0.3">
      <c r="T31" t="s">
        <v>17</v>
      </c>
      <c r="U31">
        <f t="shared" si="3"/>
        <v>0</v>
      </c>
      <c r="V31">
        <f t="shared" si="0"/>
        <v>0</v>
      </c>
      <c r="W31" s="1">
        <v>0</v>
      </c>
      <c r="X31" s="2">
        <f t="shared" si="1"/>
        <v>0</v>
      </c>
    </row>
    <row r="32" spans="4:24" x14ac:dyDescent="0.3">
      <c r="T32" t="s">
        <v>19</v>
      </c>
      <c r="U32">
        <f t="shared" si="3"/>
        <v>0</v>
      </c>
      <c r="V32">
        <f t="shared" si="0"/>
        <v>0</v>
      </c>
      <c r="W32" s="1">
        <v>0</v>
      </c>
      <c r="X32" s="2">
        <f t="shared" si="1"/>
        <v>0</v>
      </c>
    </row>
    <row r="33" spans="20:24" x14ac:dyDescent="0.3">
      <c r="T33" t="s">
        <v>20</v>
      </c>
      <c r="U33">
        <f t="shared" si="3"/>
        <v>0</v>
      </c>
      <c r="V33">
        <f t="shared" si="0"/>
        <v>0</v>
      </c>
      <c r="W33" s="1">
        <v>0</v>
      </c>
      <c r="X33" s="2">
        <f t="shared" si="1"/>
        <v>0</v>
      </c>
    </row>
    <row r="34" spans="20:24" x14ac:dyDescent="0.3">
      <c r="T34" t="s">
        <v>21</v>
      </c>
      <c r="U34">
        <f t="shared" si="3"/>
        <v>0</v>
      </c>
      <c r="V34">
        <f t="shared" si="0"/>
        <v>0</v>
      </c>
      <c r="W34" s="1">
        <v>0</v>
      </c>
      <c r="X34" s="2">
        <f t="shared" si="1"/>
        <v>0</v>
      </c>
    </row>
    <row r="35" spans="20:24" x14ac:dyDescent="0.3">
      <c r="T35" t="s">
        <v>22</v>
      </c>
      <c r="U35">
        <f t="shared" si="3"/>
        <v>0</v>
      </c>
      <c r="V35">
        <f t="shared" si="0"/>
        <v>0</v>
      </c>
      <c r="W35" s="1">
        <v>0</v>
      </c>
      <c r="X35" s="2">
        <f t="shared" si="1"/>
        <v>0</v>
      </c>
    </row>
    <row r="36" spans="20:24" x14ac:dyDescent="0.3">
      <c r="T36" t="s">
        <v>28</v>
      </c>
      <c r="U36">
        <f t="shared" si="3"/>
        <v>0</v>
      </c>
      <c r="V36">
        <f t="shared" si="0"/>
        <v>0</v>
      </c>
      <c r="W36" s="1">
        <v>0</v>
      </c>
      <c r="X36" s="2">
        <f t="shared" si="1"/>
        <v>0</v>
      </c>
    </row>
    <row r="37" spans="20:24" x14ac:dyDescent="0.3">
      <c r="T37" t="s">
        <v>29</v>
      </c>
      <c r="U37">
        <f t="shared" si="3"/>
        <v>0</v>
      </c>
      <c r="V37">
        <f t="shared" si="0"/>
        <v>0</v>
      </c>
      <c r="W37" s="1">
        <v>0</v>
      </c>
      <c r="X37" s="2">
        <f t="shared" si="1"/>
        <v>0</v>
      </c>
    </row>
    <row r="38" spans="20:24" x14ac:dyDescent="0.3">
      <c r="T38" t="s">
        <v>23</v>
      </c>
      <c r="U38">
        <f t="shared" si="3"/>
        <v>0</v>
      </c>
      <c r="V38">
        <f t="shared" si="0"/>
        <v>0</v>
      </c>
      <c r="W38" s="1">
        <v>30</v>
      </c>
      <c r="X38" s="2">
        <f t="shared" si="1"/>
        <v>0</v>
      </c>
    </row>
    <row r="39" spans="20:24" x14ac:dyDescent="0.3">
      <c r="T39" t="s">
        <v>24</v>
      </c>
      <c r="U39">
        <f t="shared" si="3"/>
        <v>0</v>
      </c>
      <c r="V39">
        <f t="shared" si="0"/>
        <v>0</v>
      </c>
      <c r="W39" s="1">
        <v>30</v>
      </c>
      <c r="X39" s="2">
        <f t="shared" si="1"/>
        <v>0</v>
      </c>
    </row>
    <row r="40" spans="20:24" x14ac:dyDescent="0.3">
      <c r="T40" t="s">
        <v>25</v>
      </c>
      <c r="U40">
        <f t="shared" si="3"/>
        <v>0</v>
      </c>
      <c r="V40">
        <f t="shared" si="0"/>
        <v>0</v>
      </c>
      <c r="W40" s="1">
        <v>30</v>
      </c>
      <c r="X40" s="2">
        <f t="shared" si="1"/>
        <v>0</v>
      </c>
    </row>
    <row r="41" spans="20:24" x14ac:dyDescent="0.3">
      <c r="T41" t="s">
        <v>26</v>
      </c>
      <c r="U41">
        <f t="shared" si="3"/>
        <v>0</v>
      </c>
      <c r="V41">
        <f t="shared" si="0"/>
        <v>0</v>
      </c>
      <c r="W41" s="1">
        <v>0</v>
      </c>
      <c r="X41" s="2">
        <f t="shared" si="1"/>
        <v>0</v>
      </c>
    </row>
  </sheetData>
  <sheetProtection algorithmName="SHA-512" hashValue="bfTLrybu4U+XRHb3LwWD8arY4P+Cv0wg6hVHhntVCc5d1L0+w1gbytSdnHkuLXauww/yK6ET8/cbgZhfXCdN8Q==" saltValue="vNmztvxznjbLNHQuZefnqw==" spinCount="100000" sheet="1" objects="1" scenarios="1"/>
  <mergeCells count="1">
    <mergeCell ref="O1:P1"/>
  </mergeCells>
  <dataValidations count="2">
    <dataValidation type="list" allowBlank="1" showInputMessage="1" showErrorMessage="1" sqref="P3:P28" xr:uid="{B7AF3F29-6426-4578-83B8-1DCDEE481E1F}">
      <formula1>INDIRECT(O3)</formula1>
    </dataValidation>
    <dataValidation type="list" allowBlank="1" showErrorMessage="1" promptTitle="Scegliere Dipartimento" sqref="O3:O28" xr:uid="{35421AC0-A81C-4987-BDB9-1572A5175E40}">
      <formula1>$A$1:$K$1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7705-BCAE-4A90-97C5-8251D94A4275}">
  <dimension ref="A1:T8"/>
  <sheetViews>
    <sheetView topLeftCell="B1" workbookViewId="0">
      <selection activeCell="H24" sqref="H24"/>
    </sheetView>
  </sheetViews>
  <sheetFormatPr defaultRowHeight="14.4" x14ac:dyDescent="0.3"/>
  <cols>
    <col min="1" max="1" width="20.109375" bestFit="1" customWidth="1"/>
    <col min="3" max="3" width="10.6640625" bestFit="1" customWidth="1"/>
    <col min="4" max="4" width="26.5546875" bestFit="1" customWidth="1"/>
    <col min="5" max="5" width="7" customWidth="1"/>
    <col min="6" max="6" width="28.6640625" bestFit="1" customWidth="1"/>
    <col min="7" max="7" width="14.109375" bestFit="1" customWidth="1"/>
    <col min="8" max="8" width="48.6640625" bestFit="1" customWidth="1"/>
    <col min="9" max="9" width="14.21875" bestFit="1" customWidth="1"/>
    <col min="11" max="11" width="26.88671875" bestFit="1" customWidth="1"/>
    <col min="13" max="13" width="19.6640625" bestFit="1" customWidth="1"/>
    <col min="20" max="20" width="19.109375" bestFit="1" customWidth="1"/>
  </cols>
  <sheetData>
    <row r="1" spans="1:20" x14ac:dyDescent="0.3">
      <c r="A1" t="s">
        <v>70</v>
      </c>
      <c r="C1" s="3" t="s">
        <v>47</v>
      </c>
      <c r="D1" s="3" t="s">
        <v>51</v>
      </c>
      <c r="F1" s="3" t="s">
        <v>62</v>
      </c>
      <c r="G1" s="3" t="s">
        <v>55</v>
      </c>
      <c r="H1" s="3" t="s">
        <v>67</v>
      </c>
      <c r="I1" s="3" t="s">
        <v>63</v>
      </c>
      <c r="K1" s="3" t="s">
        <v>64</v>
      </c>
      <c r="M1" s="3" t="s">
        <v>91</v>
      </c>
      <c r="P1" s="3" t="s">
        <v>78</v>
      </c>
      <c r="T1" s="3" t="s">
        <v>91</v>
      </c>
    </row>
    <row r="2" spans="1:20" x14ac:dyDescent="0.3">
      <c r="A2" t="s">
        <v>93</v>
      </c>
      <c r="C2" t="s">
        <v>51</v>
      </c>
      <c r="D2" t="s">
        <v>68</v>
      </c>
      <c r="F2" t="s">
        <v>54</v>
      </c>
      <c r="G2" t="s">
        <v>56</v>
      </c>
      <c r="H2" t="s">
        <v>66</v>
      </c>
      <c r="I2" t="s">
        <v>60</v>
      </c>
      <c r="K2" t="s">
        <v>62</v>
      </c>
      <c r="M2" s="3" t="s">
        <v>64</v>
      </c>
      <c r="P2" t="s">
        <v>71</v>
      </c>
      <c r="T2" t="s">
        <v>92</v>
      </c>
    </row>
    <row r="3" spans="1:20" x14ac:dyDescent="0.3">
      <c r="A3" t="s">
        <v>45</v>
      </c>
      <c r="C3" t="s">
        <v>47</v>
      </c>
      <c r="F3" t="s">
        <v>52</v>
      </c>
      <c r="G3" t="s">
        <v>57</v>
      </c>
      <c r="H3" t="s">
        <v>59</v>
      </c>
      <c r="I3" t="s">
        <v>61</v>
      </c>
      <c r="K3" t="s">
        <v>55</v>
      </c>
      <c r="P3" t="s">
        <v>72</v>
      </c>
    </row>
    <row r="4" spans="1:20" x14ac:dyDescent="0.3">
      <c r="A4" t="s">
        <v>69</v>
      </c>
      <c r="F4" t="s">
        <v>53</v>
      </c>
      <c r="G4" t="s">
        <v>58</v>
      </c>
      <c r="H4" t="s">
        <v>65</v>
      </c>
      <c r="K4" t="s">
        <v>67</v>
      </c>
      <c r="P4" t="s">
        <v>73</v>
      </c>
    </row>
    <row r="5" spans="1:20" x14ac:dyDescent="0.3">
      <c r="K5" t="s">
        <v>63</v>
      </c>
      <c r="P5" t="s">
        <v>74</v>
      </c>
    </row>
    <row r="6" spans="1:20" x14ac:dyDescent="0.3">
      <c r="P6" t="s">
        <v>75</v>
      </c>
    </row>
    <row r="7" spans="1:20" x14ac:dyDescent="0.3">
      <c r="P7" t="s">
        <v>76</v>
      </c>
    </row>
    <row r="8" spans="1:20" x14ac:dyDescent="0.3">
      <c r="P8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21</vt:i4>
      </vt:variant>
    </vt:vector>
  </HeadingPairs>
  <TitlesOfParts>
    <vt:vector size="26" baseType="lpstr">
      <vt:lpstr>TOTALE COSTO</vt:lpstr>
      <vt:lpstr>COSTO Atleta Agonista</vt:lpstr>
      <vt:lpstr>COSTO Atleta Promozionale</vt:lpstr>
      <vt:lpstr>COSTO Tessera Tecnico</vt:lpstr>
      <vt:lpstr>Foglio1</vt:lpstr>
      <vt:lpstr>Altre_Disabilità</vt:lpstr>
      <vt:lpstr>Altre_Figure_Tesserate</vt:lpstr>
      <vt:lpstr>'TOTALE COSTO'!Area_stampa</vt:lpstr>
      <vt:lpstr>Birilli</vt:lpstr>
      <vt:lpstr>Calcio_Balilla</vt:lpstr>
      <vt:lpstr>Disabile_Intellettivo_Relazionale</vt:lpstr>
      <vt:lpstr>Disabilità_Fisica_Motoria</vt:lpstr>
      <vt:lpstr>Flying_Disc</vt:lpstr>
      <vt:lpstr>Freccette</vt:lpstr>
      <vt:lpstr>Giochi_e_Sport_che_Rotolano</vt:lpstr>
      <vt:lpstr>Giochi_e_Sport_Tradizionali</vt:lpstr>
      <vt:lpstr>Giochi_e_Sport_Tradizionali_da_Tiro</vt:lpstr>
      <vt:lpstr>Giochi_e_Sport_Tradizionali_Valdostani</vt:lpstr>
      <vt:lpstr>Minigolf</vt:lpstr>
      <vt:lpstr>No</vt:lpstr>
      <vt:lpstr>Non_Paralimpico</vt:lpstr>
      <vt:lpstr>Sensoriale</vt:lpstr>
      <vt:lpstr>Si</vt:lpstr>
      <vt:lpstr>Si_Atleta_Paralimpico</vt:lpstr>
      <vt:lpstr>Sport_Internazionali</vt:lpstr>
      <vt:lpstr>Tiro_alla_Fune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Tomasini</dc:creator>
  <cp:lastModifiedBy>Marco Tomasini</cp:lastModifiedBy>
  <cp:lastPrinted>2025-12-17T11:28:48Z</cp:lastPrinted>
  <dcterms:created xsi:type="dcterms:W3CDTF">2025-12-16T17:42:00Z</dcterms:created>
  <dcterms:modified xsi:type="dcterms:W3CDTF">2026-01-19T17:17:57Z</dcterms:modified>
</cp:coreProperties>
</file>